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C:\Users\Čavojská\Desktop\PROJEKTY\Konektivita škol\Koncová zařízení - Výzva + podklady - návrh\"/>
    </mc:Choice>
  </mc:AlternateContent>
  <xr:revisionPtr revIDLastSave="0" documentId="13_ncr:1_{1A96D774-85A0-4938-B963-0E5579D79E22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Rekapitulace stavby" sheetId="1" r:id="rId1"/>
    <sheet name="05 - Koncová zařízení" sheetId="6" r:id="rId2"/>
  </sheets>
  <definedNames>
    <definedName name="_xlnm._FilterDatabase" localSheetId="1" hidden="1">'05 - Koncová zařízení'!$C$115:$K$119</definedName>
    <definedName name="_xlnm.Print_Titles" localSheetId="1">'05 - Koncová zařízení'!$115:$115</definedName>
    <definedName name="_xlnm.Print_Titles" localSheetId="0">'Rekapitulace stavby'!$92:$92</definedName>
    <definedName name="_xlnm.Print_Area" localSheetId="1">'05 - Koncová zařízení'!$C$4:$J$76,'05 - Koncová zařízení'!$C$82:$J$97,'05 - Koncová zařízení'!$C$103:$K$119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6" l="1"/>
  <c r="J36" i="6"/>
  <c r="AY95" i="1"/>
  <c r="J35" i="6"/>
  <c r="AX95" i="1" s="1"/>
  <c r="BI119" i="6"/>
  <c r="BH119" i="6"/>
  <c r="BG119" i="6"/>
  <c r="BF119" i="6"/>
  <c r="T119" i="6"/>
  <c r="R119" i="6"/>
  <c r="P119" i="6"/>
  <c r="BI118" i="6"/>
  <c r="BH118" i="6"/>
  <c r="BG118" i="6"/>
  <c r="BF118" i="6"/>
  <c r="T118" i="6"/>
  <c r="R118" i="6"/>
  <c r="P118" i="6"/>
  <c r="BI117" i="6"/>
  <c r="BH117" i="6"/>
  <c r="BG117" i="6"/>
  <c r="BF117" i="6"/>
  <c r="T117" i="6"/>
  <c r="R117" i="6"/>
  <c r="P117" i="6"/>
  <c r="F110" i="6"/>
  <c r="E108" i="6"/>
  <c r="F89" i="6"/>
  <c r="E87" i="6"/>
  <c r="J24" i="6"/>
  <c r="E24" i="6"/>
  <c r="J113" i="6"/>
  <c r="J23" i="6"/>
  <c r="J21" i="6"/>
  <c r="E21" i="6"/>
  <c r="J112" i="6" s="1"/>
  <c r="J20" i="6"/>
  <c r="J18" i="6"/>
  <c r="E18" i="6"/>
  <c r="F113" i="6" s="1"/>
  <c r="J17" i="6"/>
  <c r="J15" i="6"/>
  <c r="E15" i="6"/>
  <c r="F91" i="6"/>
  <c r="J14" i="6"/>
  <c r="J12" i="6"/>
  <c r="J110" i="6" s="1"/>
  <c r="E7" i="6"/>
  <c r="E85" i="6" s="1"/>
  <c r="L90" i="1"/>
  <c r="AM90" i="1"/>
  <c r="AM89" i="1"/>
  <c r="L89" i="1"/>
  <c r="AM87" i="1"/>
  <c r="L87" i="1"/>
  <c r="L85" i="1"/>
  <c r="L84" i="1"/>
  <c r="BK118" i="6"/>
  <c r="BK117" i="6"/>
  <c r="J119" i="6"/>
  <c r="J118" i="6"/>
  <c r="J117" i="6"/>
  <c r="AS94" i="1"/>
  <c r="BK119" i="6"/>
  <c r="BK116" i="6" l="1"/>
  <c r="J116" i="6"/>
  <c r="P116" i="6"/>
  <c r="AU95" i="1"/>
  <c r="R116" i="6"/>
  <c r="T116" i="6"/>
  <c r="J92" i="6"/>
  <c r="F112" i="6"/>
  <c r="BE119" i="6"/>
  <c r="J89" i="6"/>
  <c r="F92" i="6"/>
  <c r="E106" i="6"/>
  <c r="BE117" i="6"/>
  <c r="BE118" i="6"/>
  <c r="J91" i="6"/>
  <c r="J30" i="6"/>
  <c r="J34" i="6"/>
  <c r="AW95" i="1"/>
  <c r="F34" i="6"/>
  <c r="BA95" i="1"/>
  <c r="F35" i="6"/>
  <c r="BB95" i="1"/>
  <c r="F36" i="6"/>
  <c r="BC95" i="1"/>
  <c r="F37" i="6"/>
  <c r="BD95" i="1"/>
  <c r="AG95" i="1" l="1"/>
  <c r="J96" i="6"/>
  <c r="AU94" i="1"/>
  <c r="F33" i="6"/>
  <c r="AZ95" i="1" s="1"/>
  <c r="J33" i="6"/>
  <c r="AV95" i="1"/>
  <c r="AT95" i="1"/>
  <c r="AN95" i="1"/>
  <c r="BC94" i="1"/>
  <c r="W32" i="1" s="1"/>
  <c r="BA94" i="1"/>
  <c r="W30" i="1"/>
  <c r="BB94" i="1"/>
  <c r="W31" i="1"/>
  <c r="BD94" i="1"/>
  <c r="W33" i="1"/>
  <c r="J39" i="6" l="1"/>
  <c r="AX94" i="1"/>
  <c r="AZ94" i="1"/>
  <c r="W29" i="1"/>
  <c r="AY94" i="1"/>
  <c r="AW94" i="1"/>
  <c r="AK30" i="1"/>
  <c r="AG94" i="1" l="1"/>
  <c r="AK26" i="1" s="1"/>
  <c r="AV94" i="1"/>
  <c r="AK29" i="1" s="1"/>
  <c r="AK35" i="1" l="1"/>
  <c r="AT94" i="1"/>
  <c r="AN94" i="1"/>
</calcChain>
</file>

<file path=xl/sharedStrings.xml><?xml version="1.0" encoding="utf-8"?>
<sst xmlns="http://schemas.openxmlformats.org/spreadsheetml/2006/main" count="284" uniqueCount="120">
  <si>
    <t>Export Komplet</t>
  </si>
  <si>
    <t/>
  </si>
  <si>
    <t>2.0</t>
  </si>
  <si>
    <t>False</t>
  </si>
  <si>
    <t>{87a71dc8-eb22-4efe-b846-dfc47076d3e2}</t>
  </si>
  <si>
    <t>&gt;&gt;  skryté sloupce  &lt;&lt;</t>
  </si>
  <si>
    <t>0,01</t>
  </si>
  <si>
    <t>21</t>
  </si>
  <si>
    <t>12</t>
  </si>
  <si>
    <t>v ---  níže se nacházejí doplnkové a pomocné údaje k sestavám  --- v</t>
  </si>
  <si>
    <t>Návod na vyplnění</t>
  </si>
  <si>
    <t>0,001</t>
  </si>
  <si>
    <t>Kód:</t>
  </si>
  <si>
    <t>KON_SKO_SLAV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</si>
  <si>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</si>
  <si>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</si>
  <si>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KSO:</t>
  </si>
  <si>
    <t>CC-CZ:</t>
  </si>
  <si>
    <t>Místo:</t>
  </si>
  <si>
    <t>Horní Slavkov</t>
  </si>
  <si>
    <t>Datum:</t>
  </si>
  <si>
    <t>24. 4. 2025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</si>
  <si>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</si>
  <si>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</si>
  <si>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</si>
  <si>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</si>
  <si>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</si>
  <si>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</si>
  <si>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</si>
  <si>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</si>
  <si>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</si>
  <si>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</si>
  <si>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</si>
  <si>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</si>
  <si>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</si>
  <si>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</si>
  <si>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</si>
  <si>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</si>
  <si>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</si>
  <si>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</si>
  <si>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</si>
  <si>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</si>
  <si>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</si>
  <si>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</si>
  <si>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</si>
  <si>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</si>
  <si>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</si>
  <si>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</si>
  <si>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</si>
  <si>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</si>
  <si>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</si>
  <si>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</si>
  <si>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</si>
  <si>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</si>
  <si>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</si>
  <si>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</si>
  <si>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</si>
  <si>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</si>
  <si>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</si>
  <si>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</si>
  <si>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</si>
  <si>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</si>
  <si>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</si>
  <si>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</si>
  <si>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</si>
  <si>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</si>
  <si>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</si>
  <si>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</si>
  <si>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</si>
  <si>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</si>
  <si>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</si>
  <si>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</si>
  <si>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</si>
  <si>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</si>
  <si>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</si>
  <si>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</si>
  <si>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</si>
  <si>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</si>
  <si>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2</t>
  </si>
  <si>
    <t>05</t>
  </si>
  <si>
    <t>Koncová zařízení</t>
  </si>
  <si>
    <t>{c2fd7bb6-98ec-459b-917f-2577d5d51730}</t>
  </si>
  <si>
    <t>Objekt:</t>
  </si>
  <si>
    <t>Kód dílu - Popis</t>
  </si>
  <si>
    <t>Cena celkem [CZK]</t>
  </si>
  <si>
    <t>-1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</si>
  <si>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</si>
  <si>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</si>
  <si>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</si>
  <si>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</si>
  <si>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</si>
  <si>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</si>
  <si>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</si>
  <si>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</si>
  <si>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</si>
  <si>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</si>
  <si>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</si>
  <si>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</si>
  <si>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ROZPOCET</t>
  </si>
  <si>
    <t>3</t>
  </si>
  <si>
    <t>ks</t>
  </si>
  <si>
    <t>4</t>
  </si>
  <si>
    <t>M</t>
  </si>
  <si>
    <t>8</t>
  </si>
  <si>
    <t>soubor</t>
  </si>
  <si>
    <t>05 - Koncová zařízení</t>
  </si>
  <si>
    <t>E001</t>
  </si>
  <si>
    <t>Počítačová sestava pro žáka - dodání včetně instalace</t>
  </si>
  <si>
    <t>-1607012121</t>
  </si>
  <si>
    <t>E002</t>
  </si>
  <si>
    <t>Počítačová sestava pro učitele - dodání včetně instalace</t>
  </si>
  <si>
    <t>697324815</t>
  </si>
  <si>
    <t>E003</t>
  </si>
  <si>
    <t>-1680859120</t>
  </si>
  <si>
    <t>Základní škola Horní Slavkov Školní 786</t>
  </si>
  <si>
    <t>Interaktivní tabule s příslušenstvím, pylonový pojezd - dodání včetně instalace</t>
  </si>
  <si>
    <t>KONCOVÁ ZAŘÍENÍ</t>
  </si>
  <si>
    <t>KONCOVÁ ZAŘÍZENÍ</t>
  </si>
  <si>
    <t xml:space="preserve">KRYCÍ LIST </t>
  </si>
  <si>
    <t>Náklady koncových zařízení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</si>
</sst>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17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3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6" fillId="5" borderId="0" xfId="0" applyFont="1" applyFill="1" applyAlignment="1">
      <alignment horizontal="center" vertical="center"/>
    </xf>
    <xf numFmtId="0" fontId="17" fillId="0" borderId="16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4" fontId="18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4" fillId="0" borderId="14" xfId="0" applyNumberFormat="1" applyFont="1" applyBorder="1" applyAlignment="1">
      <alignment vertical="center"/>
    </xf>
    <xf numFmtId="4" fontId="14" fillId="0" borderId="0" xfId="0" applyNumberFormat="1" applyFont="1" applyBorder="1" applyAlignment="1">
      <alignment vertical="center"/>
    </xf>
    <xf numFmtId="166" fontId="14" fillId="0" borderId="0" xfId="0" applyNumberFormat="1" applyFont="1" applyBorder="1" applyAlignment="1">
      <alignment vertical="center"/>
    </xf>
    <xf numFmtId="4" fontId="14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4" fontId="23" fillId="0" borderId="19" xfId="0" applyNumberFormat="1" applyFont="1" applyBorder="1" applyAlignment="1">
      <alignment vertical="center"/>
    </xf>
    <xf numFmtId="4" fontId="23" fillId="0" borderId="20" xfId="0" applyNumberFormat="1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4" fontId="23" fillId="0" borderId="21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1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6" fillId="5" borderId="0" xfId="0" applyFont="1" applyFill="1" applyAlignment="1">
      <alignment horizontal="left" vertical="center"/>
    </xf>
    <xf numFmtId="0" fontId="16" fillId="5" borderId="0" xfId="0" applyFont="1" applyFill="1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6" fillId="5" borderId="16" xfId="0" applyFont="1" applyFill="1" applyBorder="1" applyAlignment="1">
      <alignment horizontal="center" vertical="center" wrapText="1"/>
    </xf>
    <xf numFmtId="0" fontId="16" fillId="5" borderId="17" xfId="0" applyFont="1" applyFill="1" applyBorder="1" applyAlignment="1">
      <alignment horizontal="center" vertical="center" wrapText="1"/>
    </xf>
    <xf numFmtId="0" fontId="16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8" fillId="0" borderId="0" xfId="0" applyNumberFormat="1" applyFont="1" applyAlignment="1"/>
    <xf numFmtId="166" fontId="26" fillId="0" borderId="12" xfId="0" applyNumberFormat="1" applyFont="1" applyBorder="1" applyAlignment="1"/>
    <xf numFmtId="166" fontId="26" fillId="0" borderId="13" xfId="0" applyNumberFormat="1" applyFont="1" applyBorder="1" applyAlignment="1"/>
    <xf numFmtId="4" fontId="27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166" fontId="17" fillId="0" borderId="0" xfId="0" applyNumberFormat="1" applyFont="1" applyBorder="1" applyAlignment="1">
      <alignment vertical="center"/>
    </xf>
    <xf numFmtId="166" fontId="17" fillId="0" borderId="15" xfId="0" applyNumberFormat="1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8" fillId="0" borderId="22" xfId="0" applyFont="1" applyBorder="1" applyAlignment="1" applyProtection="1">
      <alignment horizontal="center" vertical="center"/>
      <protection locked="0"/>
    </xf>
    <xf numFmtId="49" fontId="28" fillId="0" borderId="22" xfId="0" applyNumberFormat="1" applyFont="1" applyBorder="1" applyAlignment="1" applyProtection="1">
      <alignment horizontal="left" vertical="center" wrapText="1"/>
      <protection locked="0"/>
    </xf>
    <xf numFmtId="0" fontId="28" fillId="0" borderId="22" xfId="0" applyFont="1" applyBorder="1" applyAlignment="1" applyProtection="1">
      <alignment horizontal="left" vertical="center" wrapText="1"/>
      <protection locked="0"/>
    </xf>
    <xf numFmtId="0" fontId="28" fillId="0" borderId="22" xfId="0" applyFont="1" applyBorder="1" applyAlignment="1" applyProtection="1">
      <alignment horizontal="center" vertical="center" wrapText="1"/>
      <protection locked="0"/>
    </xf>
    <xf numFmtId="167" fontId="28" fillId="0" borderId="22" xfId="0" applyNumberFormat="1" applyFont="1" applyBorder="1" applyAlignment="1" applyProtection="1">
      <alignment vertical="center"/>
      <protection locked="0"/>
    </xf>
    <xf numFmtId="4" fontId="28" fillId="3" borderId="22" xfId="0" applyNumberFormat="1" applyFont="1" applyFill="1" applyBorder="1" applyAlignment="1" applyProtection="1">
      <alignment vertical="center"/>
      <protection locked="0"/>
    </xf>
    <xf numFmtId="4" fontId="28" fillId="0" borderId="22" xfId="0" applyNumberFormat="1" applyFont="1" applyBorder="1" applyAlignment="1" applyProtection="1">
      <alignment vertical="center"/>
      <protection locked="0"/>
    </xf>
    <xf numFmtId="0" fontId="29" fillId="0" borderId="3" xfId="0" applyFont="1" applyBorder="1" applyAlignment="1">
      <alignment vertical="center"/>
    </xf>
    <xf numFmtId="0" fontId="28" fillId="3" borderId="14" xfId="0" applyFont="1" applyFill="1" applyBorder="1" applyAlignment="1" applyProtection="1">
      <alignment horizontal="left" vertical="center"/>
      <protection locked="0"/>
    </xf>
    <xf numFmtId="0" fontId="28" fillId="0" borderId="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17" fillId="0" borderId="20" xfId="0" applyNumberFormat="1" applyFont="1" applyBorder="1" applyAlignment="1">
      <alignment vertical="center"/>
    </xf>
    <xf numFmtId="166" fontId="17" fillId="0" borderId="21" xfId="0" applyNumberFormat="1" applyFont="1" applyBorder="1" applyAlignment="1">
      <alignment vertical="center"/>
    </xf>
    <xf numFmtId="0" fontId="28" fillId="3" borderId="19" xfId="0" applyFont="1" applyFill="1" applyBorder="1" applyAlignment="1" applyProtection="1">
      <alignment horizontal="left" vertical="center"/>
      <protection locked="0"/>
    </xf>
    <xf numFmtId="0" fontId="28" fillId="0" borderId="2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center"/>
    </xf>
    <xf numFmtId="0" fontId="15" fillId="0" borderId="14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5" borderId="6" xfId="0" applyFont="1" applyFill="1" applyBorder="1" applyAlignment="1">
      <alignment horizontal="center" vertical="center"/>
    </xf>
    <xf numFmtId="0" fontId="16" fillId="5" borderId="7" xfId="0" applyFont="1" applyFill="1" applyBorder="1" applyAlignment="1">
      <alignment horizontal="left" vertical="center"/>
    </xf>
    <xf numFmtId="0" fontId="16" fillId="5" borderId="7" xfId="0" applyFont="1" applyFill="1" applyBorder="1" applyAlignment="1">
      <alignment horizontal="right" vertical="center"/>
    </xf>
    <xf numFmtId="0" fontId="16" fillId="5" borderId="7" xfId="0" applyFont="1" applyFill="1" applyBorder="1" applyAlignment="1">
      <alignment horizontal="center" vertical="center"/>
    </xf>
    <xf numFmtId="0" fontId="16" fillId="5" borderId="8" xfId="0" applyFont="1" applyFill="1" applyBorder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21" fillId="0" borderId="0" xfId="0" applyFont="1" applyAlignment="1">
      <alignment horizontal="left" vertical="center" wrapText="1"/>
    </xf>
    <xf numFmtId="4" fontId="18" fillId="0" borderId="0" xfId="0" applyNumberFormat="1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4" fontId="12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11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7" fillId="2" borderId="0" xfId="0" applyFont="1" applyFill="1" applyAlignment="1">
      <alignment horizontal="center" vertical="center"/>
    </xf>
    <xf numFmtId="0" fontId="0" fillId="0" borderId="0" xfId="0"/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43" workbookViewId="0">
      <selection activeCell="C83" sqref="C83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0" t="s">
        <v>0</v>
      </c>
      <c r="AZ1" s="10" t="s">
        <v>1</v>
      </c>
      <c r="BA1" s="10" t="s">
        <v>2</v>
      </c>
      <c r="BB1" s="10" t="s">
        <v>1</v>
      </c>
      <c r="BT1" s="10" t="s">
        <v>3</v>
      </c>
      <c r="BU1" s="10" t="s">
        <v>3</v>
      </c>
      <c r="BV1" s="10" t="s">
        <v>4</v>
      </c>
    </row>
    <row r="2" spans="1:74" s="1" customFormat="1" ht="36.950000000000003" customHeight="1">
      <c r="AR2" s="157" t="s">
        <v>5</v>
      </c>
      <c r="AS2" s="158"/>
      <c r="AT2" s="158"/>
      <c r="AU2" s="158"/>
      <c r="AV2" s="158"/>
      <c r="AW2" s="158"/>
      <c r="AX2" s="158"/>
      <c r="AY2" s="158"/>
      <c r="AZ2" s="158"/>
      <c r="BA2" s="158"/>
      <c r="BB2" s="158"/>
      <c r="BC2" s="158"/>
      <c r="BD2" s="158"/>
      <c r="BE2" s="158"/>
      <c r="BS2" s="11" t="s">
        <v>6</v>
      </c>
      <c r="BT2" s="11" t="s">
        <v>7</v>
      </c>
    </row>
    <row r="3" spans="1:74" s="1" customFormat="1" ht="6.95" customHeight="1"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4"/>
      <c r="BS3" s="11" t="s">
        <v>6</v>
      </c>
      <c r="BT3" s="11" t="s">
        <v>8</v>
      </c>
    </row>
    <row r="4" spans="1:74" s="1" customFormat="1" ht="24.95" customHeight="1">
      <c r="B4" s="14"/>
      <c r="D4" s="15" t="s">
        <v>116</v>
      </c>
      <c r="AR4" s="14"/>
      <c r="AS4" s="16" t="s">
        <v>9</v>
      </c>
      <c r="BE4" s="17" t="s">
        <v>10</v>
      </c>
      <c r="BS4" s="11" t="s">
        <v>11</v>
      </c>
    </row>
    <row r="5" spans="1:74" s="1" customFormat="1" ht="12" customHeight="1">
      <c r="B5" s="14"/>
      <c r="D5" s="18" t="s">
        <v>12</v>
      </c>
      <c r="K5" s="166" t="s">
        <v>13</v>
      </c>
      <c r="L5" s="158"/>
      <c r="M5" s="158"/>
      <c r="N5" s="158"/>
      <c r="O5" s="158"/>
      <c r="P5" s="158"/>
      <c r="Q5" s="158"/>
      <c r="R5" s="158"/>
      <c r="S5" s="158"/>
      <c r="T5" s="158"/>
      <c r="U5" s="158"/>
      <c r="V5" s="158"/>
      <c r="W5" s="158"/>
      <c r="X5" s="158"/>
      <c r="Y5" s="158"/>
      <c r="Z5" s="158"/>
      <c r="AA5" s="158"/>
      <c r="AB5" s="158"/>
      <c r="AC5" s="158"/>
      <c r="AD5" s="158"/>
      <c r="AE5" s="158"/>
      <c r="AF5" s="158"/>
      <c r="AG5" s="158"/>
      <c r="AH5" s="158"/>
      <c r="AI5" s="158"/>
      <c r="AJ5" s="158"/>
      <c r="AK5" s="158"/>
      <c r="AL5" s="158"/>
      <c r="AM5" s="158"/>
      <c r="AN5" s="158"/>
      <c r="AO5" s="158"/>
      <c r="AR5" s="14"/>
      <c r="BE5" s="163" t="s">
        <v>14</v>
      </c>
      <c r="BS5" s="11" t="s">
        <v>6</v>
      </c>
    </row>
    <row r="6" spans="1:74" s="1" customFormat="1" ht="36.950000000000003" customHeight="1">
      <c r="B6" s="14"/>
      <c r="D6" s="20" t="s">
        <v>15</v>
      </c>
      <c r="K6" s="167" t="s">
        <v>114</v>
      </c>
      <c r="L6" s="158"/>
      <c r="M6" s="158"/>
      <c r="N6" s="158"/>
      <c r="O6" s="158"/>
      <c r="P6" s="158"/>
      <c r="Q6" s="158"/>
      <c r="R6" s="158"/>
      <c r="S6" s="158"/>
      <c r="T6" s="158"/>
      <c r="U6" s="158"/>
      <c r="V6" s="158"/>
      <c r="W6" s="158"/>
      <c r="X6" s="158"/>
      <c r="Y6" s="158"/>
      <c r="Z6" s="158"/>
      <c r="AA6" s="158"/>
      <c r="AB6" s="158"/>
      <c r="AC6" s="158"/>
      <c r="AD6" s="158"/>
      <c r="AE6" s="158"/>
      <c r="AF6" s="158"/>
      <c r="AG6" s="158"/>
      <c r="AH6" s="158"/>
      <c r="AI6" s="158"/>
      <c r="AJ6" s="158"/>
      <c r="AK6" s="158"/>
      <c r="AL6" s="158"/>
      <c r="AM6" s="158"/>
      <c r="AN6" s="158"/>
      <c r="AO6" s="158"/>
      <c r="AR6" s="14"/>
      <c r="BE6" s="164"/>
      <c r="BS6" s="11" t="s">
        <v>6</v>
      </c>
    </row>
    <row r="7" spans="1:74" s="1" customFormat="1" ht="12" customHeight="1">
      <c r="B7" s="14"/>
      <c r="D7" s="21" t="s">
        <v>16</v>
      </c>
      <c r="K7" s="19" t="s">
        <v>1</v>
      </c>
      <c r="AK7" s="21" t="s">
        <v>17</v>
      </c>
      <c r="AN7" s="19" t="s">
        <v>1</v>
      </c>
      <c r="AR7" s="14"/>
      <c r="BE7" s="164"/>
      <c r="BS7" s="11" t="s">
        <v>6</v>
      </c>
    </row>
    <row r="8" spans="1:74" s="1" customFormat="1" ht="12" customHeight="1">
      <c r="B8" s="14"/>
      <c r="D8" s="21" t="s">
        <v>18</v>
      </c>
      <c r="K8" s="19" t="s">
        <v>19</v>
      </c>
      <c r="AK8" s="21" t="s">
        <v>20</v>
      </c>
      <c r="AN8" s="22" t="s">
        <v>21</v>
      </c>
      <c r="AR8" s="14"/>
      <c r="BE8" s="164"/>
      <c r="BS8" s="11" t="s">
        <v>6</v>
      </c>
    </row>
    <row r="9" spans="1:74" s="1" customFormat="1" ht="14.45" customHeight="1">
      <c r="B9" s="14"/>
      <c r="AR9" s="14"/>
      <c r="BE9" s="164"/>
      <c r="BS9" s="11" t="s">
        <v>6</v>
      </c>
    </row>
    <row r="10" spans="1:74" s="1" customFormat="1" ht="12" customHeight="1">
      <c r="B10" s="14"/>
      <c r="D10" s="21" t="s">
        <v>22</v>
      </c>
      <c r="AK10" s="21" t="s">
        <v>23</v>
      </c>
      <c r="AN10" s="19" t="s">
        <v>1</v>
      </c>
      <c r="AR10" s="14"/>
      <c r="BE10" s="164"/>
      <c r="BS10" s="11" t="s">
        <v>6</v>
      </c>
    </row>
    <row r="11" spans="1:74" s="1" customFormat="1" ht="18.399999999999999" customHeight="1">
      <c r="B11" s="14"/>
      <c r="E11" s="19" t="s">
        <v>24</v>
      </c>
      <c r="AK11" s="21" t="s">
        <v>25</v>
      </c>
      <c r="AN11" s="19" t="s">
        <v>1</v>
      </c>
      <c r="AR11" s="14"/>
      <c r="BE11" s="164"/>
      <c r="BS11" s="11" t="s">
        <v>6</v>
      </c>
    </row>
    <row r="12" spans="1:74" s="1" customFormat="1" ht="6.95" customHeight="1">
      <c r="B12" s="14"/>
      <c r="AR12" s="14"/>
      <c r="BE12" s="164"/>
      <c r="BS12" s="11" t="s">
        <v>6</v>
      </c>
    </row>
    <row r="13" spans="1:74" s="1" customFormat="1" ht="12" customHeight="1">
      <c r="B13" s="14"/>
      <c r="D13" s="21" t="s">
        <v>26</v>
      </c>
      <c r="AK13" s="21" t="s">
        <v>23</v>
      </c>
      <c r="AN13" s="23" t="s">
        <v>27</v>
      </c>
      <c r="AR13" s="14"/>
      <c r="BE13" s="164"/>
      <c r="BS13" s="11" t="s">
        <v>6</v>
      </c>
    </row>
    <row r="14" spans="1:74" ht="12.75">
      <c r="B14" s="14"/>
      <c r="E14" s="168" t="s">
        <v>27</v>
      </c>
      <c r="F14" s="169"/>
      <c r="G14" s="169"/>
      <c r="H14" s="169"/>
      <c r="I14" s="169"/>
      <c r="J14" s="169"/>
      <c r="K14" s="169"/>
      <c r="L14" s="169"/>
      <c r="M14" s="169"/>
      <c r="N14" s="169"/>
      <c r="O14" s="169"/>
      <c r="P14" s="169"/>
      <c r="Q14" s="169"/>
      <c r="R14" s="169"/>
      <c r="S14" s="169"/>
      <c r="T14" s="169"/>
      <c r="U14" s="169"/>
      <c r="V14" s="169"/>
      <c r="W14" s="169"/>
      <c r="X14" s="169"/>
      <c r="Y14" s="169"/>
      <c r="Z14" s="169"/>
      <c r="AA14" s="169"/>
      <c r="AB14" s="169"/>
      <c r="AC14" s="169"/>
      <c r="AD14" s="169"/>
      <c r="AE14" s="169"/>
      <c r="AF14" s="169"/>
      <c r="AG14" s="169"/>
      <c r="AH14" s="169"/>
      <c r="AI14" s="169"/>
      <c r="AJ14" s="169"/>
      <c r="AK14" s="21" t="s">
        <v>25</v>
      </c>
      <c r="AN14" s="23" t="s">
        <v>27</v>
      </c>
      <c r="AR14" s="14"/>
      <c r="BE14" s="164"/>
      <c r="BS14" s="11" t="s">
        <v>6</v>
      </c>
    </row>
    <row r="15" spans="1:74" s="1" customFormat="1" ht="6.95" customHeight="1">
      <c r="B15" s="14"/>
      <c r="AR15" s="14"/>
      <c r="BE15" s="164"/>
      <c r="BS15" s="11" t="s">
        <v>3</v>
      </c>
    </row>
    <row r="16" spans="1:74" s="1" customFormat="1" ht="12" customHeight="1">
      <c r="B16" s="14"/>
      <c r="D16" s="21" t="s">
        <v>28</v>
      </c>
      <c r="AK16" s="21" t="s">
        <v>23</v>
      </c>
      <c r="AN16" s="19" t="s">
        <v>1</v>
      </c>
      <c r="AR16" s="14"/>
      <c r="BE16" s="164"/>
      <c r="BS16" s="11" t="s">
        <v>3</v>
      </c>
    </row>
    <row r="17" spans="1:71" s="1" customFormat="1" ht="18.399999999999999" customHeight="1">
      <c r="B17" s="14"/>
      <c r="E17" s="19" t="s">
        <v>24</v>
      </c>
      <c r="AK17" s="21" t="s">
        <v>25</v>
      </c>
      <c r="AN17" s="19" t="s">
        <v>1</v>
      </c>
      <c r="AR17" s="14"/>
      <c r="BE17" s="164"/>
      <c r="BS17" s="11" t="s">
        <v>29</v>
      </c>
    </row>
    <row r="18" spans="1:71" s="1" customFormat="1" ht="6.95" customHeight="1">
      <c r="B18" s="14"/>
      <c r="AR18" s="14"/>
      <c r="BE18" s="164"/>
      <c r="BS18" s="11" t="s">
        <v>6</v>
      </c>
    </row>
    <row r="19" spans="1:71" s="1" customFormat="1" ht="12" customHeight="1">
      <c r="B19" s="14"/>
      <c r="D19" s="21" t="s">
        <v>30</v>
      </c>
      <c r="AK19" s="21" t="s">
        <v>23</v>
      </c>
      <c r="AN19" s="19" t="s">
        <v>1</v>
      </c>
      <c r="AR19" s="14"/>
      <c r="BE19" s="164"/>
      <c r="BS19" s="11" t="s">
        <v>6</v>
      </c>
    </row>
    <row r="20" spans="1:71" s="1" customFormat="1" ht="18.399999999999999" customHeight="1">
      <c r="B20" s="14"/>
      <c r="E20" s="19" t="s">
        <v>24</v>
      </c>
      <c r="AK20" s="21" t="s">
        <v>25</v>
      </c>
      <c r="AN20" s="19" t="s">
        <v>1</v>
      </c>
      <c r="AR20" s="14"/>
      <c r="BE20" s="164"/>
      <c r="BS20" s="11" t="s">
        <v>3</v>
      </c>
    </row>
    <row r="21" spans="1:71" s="1" customFormat="1" ht="6.95" customHeight="1">
      <c r="B21" s="14"/>
      <c r="AR21" s="14"/>
      <c r="BE21" s="164"/>
    </row>
    <row r="22" spans="1:71" s="1" customFormat="1" ht="12" customHeight="1">
      <c r="B22" s="14"/>
      <c r="D22" s="21" t="s">
        <v>31</v>
      </c>
      <c r="AR22" s="14"/>
      <c r="BE22" s="164"/>
    </row>
    <row r="23" spans="1:71" s="1" customFormat="1" ht="16.5" customHeight="1">
      <c r="B23" s="14"/>
      <c r="E23" s="170" t="s">
        <v>1</v>
      </c>
      <c r="F23" s="170"/>
      <c r="G23" s="170"/>
      <c r="H23" s="170"/>
      <c r="I23" s="170"/>
      <c r="J23" s="170"/>
      <c r="K23" s="170"/>
      <c r="L23" s="170"/>
      <c r="M23" s="170"/>
      <c r="N23" s="170"/>
      <c r="O23" s="170"/>
      <c r="P23" s="170"/>
      <c r="Q23" s="170"/>
      <c r="R23" s="170"/>
      <c r="S23" s="170"/>
      <c r="T23" s="170"/>
      <c r="U23" s="170"/>
      <c r="V23" s="170"/>
      <c r="W23" s="170"/>
      <c r="X23" s="170"/>
      <c r="Y23" s="170"/>
      <c r="Z23" s="170"/>
      <c r="AA23" s="170"/>
      <c r="AB23" s="170"/>
      <c r="AC23" s="170"/>
      <c r="AD23" s="170"/>
      <c r="AE23" s="170"/>
      <c r="AF23" s="170"/>
      <c r="AG23" s="170"/>
      <c r="AH23" s="170"/>
      <c r="AI23" s="170"/>
      <c r="AJ23" s="170"/>
      <c r="AK23" s="170"/>
      <c r="AL23" s="170"/>
      <c r="AM23" s="170"/>
      <c r="AN23" s="170"/>
      <c r="AR23" s="14"/>
      <c r="BE23" s="164"/>
    </row>
    <row r="24" spans="1:71" s="1" customFormat="1" ht="6.95" customHeight="1">
      <c r="B24" s="14"/>
      <c r="AR24" s="14"/>
      <c r="BE24" s="164"/>
    </row>
    <row r="25" spans="1:71" s="1" customFormat="1" ht="6.95" customHeight="1">
      <c r="B25" s="14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4"/>
      <c r="BE25" s="164"/>
    </row>
    <row r="26" spans="1:71" s="2" customFormat="1" ht="25.9" customHeight="1">
      <c r="A26" s="26"/>
      <c r="B26" s="27"/>
      <c r="C26" s="26"/>
      <c r="D26" s="28" t="s">
        <v>32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54">
        <f>ROUND(AG94,2)</f>
        <v>0</v>
      </c>
      <c r="AL26" s="155"/>
      <c r="AM26" s="155"/>
      <c r="AN26" s="155"/>
      <c r="AO26" s="155"/>
      <c r="AP26" s="26"/>
      <c r="AQ26" s="26"/>
      <c r="AR26" s="27"/>
      <c r="BE26" s="164"/>
    </row>
    <row r="27" spans="1:7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E27" s="164"/>
    </row>
    <row r="28" spans="1:71" s="2" customFormat="1" ht="12.75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156" t="s">
        <v>33</v>
      </c>
      <c r="M28" s="156"/>
      <c r="N28" s="156"/>
      <c r="O28" s="156"/>
      <c r="P28" s="156"/>
      <c r="Q28" s="26"/>
      <c r="R28" s="26"/>
      <c r="S28" s="26"/>
      <c r="T28" s="26"/>
      <c r="U28" s="26"/>
      <c r="V28" s="26"/>
      <c r="W28" s="156" t="s">
        <v>34</v>
      </c>
      <c r="X28" s="156"/>
      <c r="Y28" s="156"/>
      <c r="Z28" s="156"/>
      <c r="AA28" s="156"/>
      <c r="AB28" s="156"/>
      <c r="AC28" s="156"/>
      <c r="AD28" s="156"/>
      <c r="AE28" s="156"/>
      <c r="AF28" s="26"/>
      <c r="AG28" s="26"/>
      <c r="AH28" s="26"/>
      <c r="AI28" s="26"/>
      <c r="AJ28" s="26"/>
      <c r="AK28" s="156" t="s">
        <v>35</v>
      </c>
      <c r="AL28" s="156"/>
      <c r="AM28" s="156"/>
      <c r="AN28" s="156"/>
      <c r="AO28" s="156"/>
      <c r="AP28" s="26"/>
      <c r="AQ28" s="26"/>
      <c r="AR28" s="27"/>
      <c r="BE28" s="164"/>
    </row>
    <row r="29" spans="1:71" s="3" customFormat="1" ht="14.45" customHeight="1">
      <c r="B29" s="31"/>
      <c r="D29" s="21" t="s">
        <v>36</v>
      </c>
      <c r="F29" s="21" t="s">
        <v>37</v>
      </c>
      <c r="L29" s="151">
        <v>0.21</v>
      </c>
      <c r="M29" s="150"/>
      <c r="N29" s="150"/>
      <c r="O29" s="150"/>
      <c r="P29" s="150"/>
      <c r="W29" s="149">
        <f>ROUND(AZ94, 2)</f>
        <v>0</v>
      </c>
      <c r="X29" s="150"/>
      <c r="Y29" s="150"/>
      <c r="Z29" s="150"/>
      <c r="AA29" s="150"/>
      <c r="AB29" s="150"/>
      <c r="AC29" s="150"/>
      <c r="AD29" s="150"/>
      <c r="AE29" s="150"/>
      <c r="AK29" s="149">
        <f>ROUND(AV94, 2)</f>
        <v>0</v>
      </c>
      <c r="AL29" s="150"/>
      <c r="AM29" s="150"/>
      <c r="AN29" s="150"/>
      <c r="AO29" s="150"/>
      <c r="AR29" s="31"/>
      <c r="BE29" s="165"/>
    </row>
    <row r="30" spans="1:71" s="3" customFormat="1" ht="14.45" customHeight="1">
      <c r="B30" s="31"/>
      <c r="F30" s="21" t="s">
        <v>38</v>
      </c>
      <c r="L30" s="151">
        <v>0.12</v>
      </c>
      <c r="M30" s="150"/>
      <c r="N30" s="150"/>
      <c r="O30" s="150"/>
      <c r="P30" s="150"/>
      <c r="W30" s="149">
        <f>ROUND(BA94, 2)</f>
        <v>0</v>
      </c>
      <c r="X30" s="150"/>
      <c r="Y30" s="150"/>
      <c r="Z30" s="150"/>
      <c r="AA30" s="150"/>
      <c r="AB30" s="150"/>
      <c r="AC30" s="150"/>
      <c r="AD30" s="150"/>
      <c r="AE30" s="150"/>
      <c r="AK30" s="149">
        <f>ROUND(AW94, 2)</f>
        <v>0</v>
      </c>
      <c r="AL30" s="150"/>
      <c r="AM30" s="150"/>
      <c r="AN30" s="150"/>
      <c r="AO30" s="150"/>
      <c r="AR30" s="31"/>
      <c r="BE30" s="165"/>
    </row>
    <row r="31" spans="1:71" s="3" customFormat="1" ht="14.45" hidden="1" customHeight="1">
      <c r="B31" s="31"/>
      <c r="F31" s="21" t="s">
        <v>39</v>
      </c>
      <c r="L31" s="151">
        <v>0.21</v>
      </c>
      <c r="M31" s="150"/>
      <c r="N31" s="150"/>
      <c r="O31" s="150"/>
      <c r="P31" s="150"/>
      <c r="W31" s="149">
        <f>ROUND(BB94, 2)</f>
        <v>0</v>
      </c>
      <c r="X31" s="150"/>
      <c r="Y31" s="150"/>
      <c r="Z31" s="150"/>
      <c r="AA31" s="150"/>
      <c r="AB31" s="150"/>
      <c r="AC31" s="150"/>
      <c r="AD31" s="150"/>
      <c r="AE31" s="150"/>
      <c r="AK31" s="149">
        <v>0</v>
      </c>
      <c r="AL31" s="150"/>
      <c r="AM31" s="150"/>
      <c r="AN31" s="150"/>
      <c r="AO31" s="150"/>
      <c r="AR31" s="31"/>
      <c r="BE31" s="165"/>
    </row>
    <row r="32" spans="1:71" s="3" customFormat="1" ht="14.45" hidden="1" customHeight="1">
      <c r="B32" s="31"/>
      <c r="F32" s="21" t="s">
        <v>40</v>
      </c>
      <c r="L32" s="151">
        <v>0.12</v>
      </c>
      <c r="M32" s="150"/>
      <c r="N32" s="150"/>
      <c r="O32" s="150"/>
      <c r="P32" s="150"/>
      <c r="W32" s="149">
        <f>ROUND(BC94, 2)</f>
        <v>0</v>
      </c>
      <c r="X32" s="150"/>
      <c r="Y32" s="150"/>
      <c r="Z32" s="150"/>
      <c r="AA32" s="150"/>
      <c r="AB32" s="150"/>
      <c r="AC32" s="150"/>
      <c r="AD32" s="150"/>
      <c r="AE32" s="150"/>
      <c r="AK32" s="149">
        <v>0</v>
      </c>
      <c r="AL32" s="150"/>
      <c r="AM32" s="150"/>
      <c r="AN32" s="150"/>
      <c r="AO32" s="150"/>
      <c r="AR32" s="31"/>
      <c r="BE32" s="165"/>
    </row>
    <row r="33" spans="1:57" s="3" customFormat="1" ht="14.45" hidden="1" customHeight="1">
      <c r="B33" s="31"/>
      <c r="F33" s="21" t="s">
        <v>41</v>
      </c>
      <c r="L33" s="151">
        <v>0</v>
      </c>
      <c r="M33" s="150"/>
      <c r="N33" s="150"/>
      <c r="O33" s="150"/>
      <c r="P33" s="150"/>
      <c r="W33" s="149">
        <f>ROUND(BD94, 2)</f>
        <v>0</v>
      </c>
      <c r="X33" s="150"/>
      <c r="Y33" s="150"/>
      <c r="Z33" s="150"/>
      <c r="AA33" s="150"/>
      <c r="AB33" s="150"/>
      <c r="AC33" s="150"/>
      <c r="AD33" s="150"/>
      <c r="AE33" s="150"/>
      <c r="AK33" s="149">
        <v>0</v>
      </c>
      <c r="AL33" s="150"/>
      <c r="AM33" s="150"/>
      <c r="AN33" s="150"/>
      <c r="AO33" s="150"/>
      <c r="AR33" s="31"/>
      <c r="BE33" s="165"/>
    </row>
    <row r="34" spans="1:57" s="2" customFormat="1" ht="6.95" customHeight="1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E34" s="164"/>
    </row>
    <row r="35" spans="1:57" s="2" customFormat="1" ht="25.9" customHeight="1">
      <c r="A35" s="26"/>
      <c r="B35" s="27"/>
      <c r="C35" s="32"/>
      <c r="D35" s="33" t="s">
        <v>42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43</v>
      </c>
      <c r="U35" s="34"/>
      <c r="V35" s="34"/>
      <c r="W35" s="34"/>
      <c r="X35" s="162" t="s">
        <v>44</v>
      </c>
      <c r="Y35" s="160"/>
      <c r="Z35" s="160"/>
      <c r="AA35" s="160"/>
      <c r="AB35" s="160"/>
      <c r="AC35" s="34"/>
      <c r="AD35" s="34"/>
      <c r="AE35" s="34"/>
      <c r="AF35" s="34"/>
      <c r="AG35" s="34"/>
      <c r="AH35" s="34"/>
      <c r="AI35" s="34"/>
      <c r="AJ35" s="34"/>
      <c r="AK35" s="159">
        <f>SUM(AK26:AK33)</f>
        <v>0</v>
      </c>
      <c r="AL35" s="160"/>
      <c r="AM35" s="160"/>
      <c r="AN35" s="160"/>
      <c r="AO35" s="161"/>
      <c r="AP35" s="32"/>
      <c r="AQ35" s="32"/>
      <c r="AR35" s="27"/>
      <c r="BE35" s="26"/>
    </row>
    <row r="36" spans="1:57" s="2" customFormat="1" ht="6.95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E36" s="26"/>
    </row>
    <row r="37" spans="1:57" s="2" customFormat="1" ht="14.45" customHeight="1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E37" s="26"/>
    </row>
    <row r="38" spans="1:57" s="1" customFormat="1" ht="14.45" customHeight="1">
      <c r="B38" s="14"/>
      <c r="AR38" s="14"/>
    </row>
    <row r="39" spans="1:57" s="1" customFormat="1" ht="14.45" customHeight="1">
      <c r="B39" s="14"/>
      <c r="AR39" s="14"/>
    </row>
    <row r="40" spans="1:57" s="1" customFormat="1" ht="14.45" customHeight="1">
      <c r="B40" s="14"/>
      <c r="AR40" s="14"/>
    </row>
    <row r="41" spans="1:57" s="1" customFormat="1" ht="14.45" customHeight="1">
      <c r="B41" s="14"/>
      <c r="AR41" s="14"/>
    </row>
    <row r="42" spans="1:57" s="1" customFormat="1" ht="14.45" customHeight="1">
      <c r="B42" s="14"/>
      <c r="AR42" s="14"/>
    </row>
    <row r="43" spans="1:57" s="1" customFormat="1" ht="14.45" customHeight="1">
      <c r="B43" s="14"/>
      <c r="AR43" s="14"/>
    </row>
    <row r="44" spans="1:57" s="1" customFormat="1" ht="14.45" customHeight="1">
      <c r="B44" s="14"/>
      <c r="AR44" s="14"/>
    </row>
    <row r="45" spans="1:57" s="1" customFormat="1" ht="14.45" customHeight="1">
      <c r="B45" s="14"/>
      <c r="AR45" s="14"/>
    </row>
    <row r="46" spans="1:57" s="1" customFormat="1" ht="14.45" customHeight="1">
      <c r="B46" s="14"/>
      <c r="AR46" s="14"/>
    </row>
    <row r="47" spans="1:57" s="1" customFormat="1" ht="14.45" customHeight="1">
      <c r="B47" s="14"/>
      <c r="AR47" s="14"/>
    </row>
    <row r="48" spans="1:57" s="1" customFormat="1" ht="14.45" customHeight="1">
      <c r="B48" s="14"/>
      <c r="AR48" s="14"/>
    </row>
    <row r="49" spans="1:57" s="2" customFormat="1" ht="14.45" customHeight="1">
      <c r="B49" s="36"/>
      <c r="D49" s="37" t="s">
        <v>45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46</v>
      </c>
      <c r="AI49" s="38"/>
      <c r="AJ49" s="38"/>
      <c r="AK49" s="38"/>
      <c r="AL49" s="38"/>
      <c r="AM49" s="38"/>
      <c r="AN49" s="38"/>
      <c r="AO49" s="38"/>
      <c r="AR49" s="36"/>
    </row>
    <row r="50" spans="1:57">
      <c r="B50" s="14"/>
      <c r="AR50" s="14"/>
    </row>
    <row r="51" spans="1:57">
      <c r="B51" s="14"/>
      <c r="AR51" s="14"/>
    </row>
    <row r="52" spans="1:57">
      <c r="B52" s="14"/>
      <c r="AR52" s="14"/>
    </row>
    <row r="53" spans="1:57">
      <c r="B53" s="14"/>
      <c r="AR53" s="14"/>
    </row>
    <row r="54" spans="1:57">
      <c r="B54" s="14"/>
      <c r="AR54" s="14"/>
    </row>
    <row r="55" spans="1:57">
      <c r="B55" s="14"/>
      <c r="AR55" s="14"/>
    </row>
    <row r="56" spans="1:57">
      <c r="B56" s="14"/>
      <c r="AR56" s="14"/>
    </row>
    <row r="57" spans="1:57">
      <c r="B57" s="14"/>
      <c r="AR57" s="14"/>
    </row>
    <row r="58" spans="1:57">
      <c r="B58" s="14"/>
      <c r="AR58" s="14"/>
    </row>
    <row r="59" spans="1:57">
      <c r="B59" s="14"/>
      <c r="AR59" s="14"/>
    </row>
    <row r="60" spans="1:57" s="2" customFormat="1" ht="12.75">
      <c r="A60" s="26"/>
      <c r="B60" s="27"/>
      <c r="C60" s="26"/>
      <c r="D60" s="39" t="s">
        <v>47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9" t="s">
        <v>48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9" t="s">
        <v>47</v>
      </c>
      <c r="AI60" s="29"/>
      <c r="AJ60" s="29"/>
      <c r="AK60" s="29"/>
      <c r="AL60" s="29"/>
      <c r="AM60" s="39" t="s">
        <v>48</v>
      </c>
      <c r="AN60" s="29"/>
      <c r="AO60" s="29"/>
      <c r="AP60" s="26"/>
      <c r="AQ60" s="26"/>
      <c r="AR60" s="27"/>
      <c r="BE60" s="26"/>
    </row>
    <row r="61" spans="1:57">
      <c r="B61" s="14"/>
      <c r="AR61" s="14"/>
    </row>
    <row r="62" spans="1:57">
      <c r="B62" s="14"/>
      <c r="AR62" s="14"/>
    </row>
    <row r="63" spans="1:57">
      <c r="B63" s="14"/>
      <c r="AR63" s="14"/>
    </row>
    <row r="64" spans="1:57" s="2" customFormat="1" ht="12.75">
      <c r="A64" s="26"/>
      <c r="B64" s="27"/>
      <c r="C64" s="26"/>
      <c r="D64" s="37" t="s">
        <v>49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7" t="s">
        <v>50</v>
      </c>
      <c r="AI64" s="40"/>
      <c r="AJ64" s="40"/>
      <c r="AK64" s="40"/>
      <c r="AL64" s="40"/>
      <c r="AM64" s="40"/>
      <c r="AN64" s="40"/>
      <c r="AO64" s="40"/>
      <c r="AP64" s="26"/>
      <c r="AQ64" s="26"/>
      <c r="AR64" s="27"/>
      <c r="BE64" s="26"/>
    </row>
    <row r="65" spans="1:57">
      <c r="B65" s="14"/>
      <c r="AR65" s="14"/>
    </row>
    <row r="66" spans="1:57">
      <c r="B66" s="14"/>
      <c r="AR66" s="14"/>
    </row>
    <row r="67" spans="1:57">
      <c r="B67" s="14"/>
      <c r="AR67" s="14"/>
    </row>
    <row r="68" spans="1:57">
      <c r="B68" s="14"/>
      <c r="AR68" s="14"/>
    </row>
    <row r="69" spans="1:57">
      <c r="B69" s="14"/>
      <c r="AR69" s="14"/>
    </row>
    <row r="70" spans="1:57">
      <c r="B70" s="14"/>
      <c r="AR70" s="14"/>
    </row>
    <row r="71" spans="1:57">
      <c r="B71" s="14"/>
      <c r="AR71" s="14"/>
    </row>
    <row r="72" spans="1:57">
      <c r="B72" s="14"/>
      <c r="AR72" s="14"/>
    </row>
    <row r="73" spans="1:57">
      <c r="B73" s="14"/>
      <c r="AR73" s="14"/>
    </row>
    <row r="74" spans="1:57">
      <c r="B74" s="14"/>
      <c r="AR74" s="14"/>
    </row>
    <row r="75" spans="1:57" s="2" customFormat="1" ht="12.75">
      <c r="A75" s="26"/>
      <c r="B75" s="27"/>
      <c r="C75" s="26"/>
      <c r="D75" s="39" t="s">
        <v>47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9" t="s">
        <v>48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9" t="s">
        <v>47</v>
      </c>
      <c r="AI75" s="29"/>
      <c r="AJ75" s="29"/>
      <c r="AK75" s="29"/>
      <c r="AL75" s="29"/>
      <c r="AM75" s="39" t="s">
        <v>48</v>
      </c>
      <c r="AN75" s="29"/>
      <c r="AO75" s="29"/>
      <c r="AP75" s="26"/>
      <c r="AQ75" s="26"/>
      <c r="AR75" s="27"/>
      <c r="BE75" s="26"/>
    </row>
    <row r="76" spans="1:57" s="2" customFormat="1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E76" s="26"/>
    </row>
    <row r="77" spans="1:57" s="2" customFormat="1" ht="6.9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7"/>
      <c r="BE77" s="26"/>
    </row>
    <row r="81" spans="1:9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7"/>
      <c r="BE81" s="26"/>
    </row>
    <row r="82" spans="1:91" s="2" customFormat="1" ht="24.95" customHeight="1">
      <c r="A82" s="26"/>
      <c r="B82" s="27"/>
      <c r="C82" s="15" t="s">
        <v>117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E82" s="26"/>
    </row>
    <row r="83" spans="1:9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E83" s="26"/>
    </row>
    <row r="84" spans="1:91" s="4" customFormat="1" ht="12" customHeight="1">
      <c r="B84" s="45"/>
      <c r="C84" s="21" t="s">
        <v>12</v>
      </c>
      <c r="L84" s="4" t="str">
        <f>K5</f>
        <v>KON_SKO_SLAV</v>
      </c>
      <c r="AR84" s="45"/>
    </row>
    <row r="85" spans="1:91" s="5" customFormat="1" ht="36.950000000000003" customHeight="1">
      <c r="B85" s="46"/>
      <c r="C85" s="47" t="s">
        <v>15</v>
      </c>
      <c r="L85" s="152" t="str">
        <f>K6</f>
        <v>Základní škola Horní Slavkov Školní 786</v>
      </c>
      <c r="M85" s="153"/>
      <c r="N85" s="153"/>
      <c r="O85" s="153"/>
      <c r="P85" s="153"/>
      <c r="Q85" s="153"/>
      <c r="R85" s="153"/>
      <c r="S85" s="153"/>
      <c r="T85" s="153"/>
      <c r="U85" s="153"/>
      <c r="V85" s="153"/>
      <c r="W85" s="153"/>
      <c r="X85" s="153"/>
      <c r="Y85" s="153"/>
      <c r="Z85" s="153"/>
      <c r="AA85" s="153"/>
      <c r="AB85" s="153"/>
      <c r="AC85" s="153"/>
      <c r="AD85" s="153"/>
      <c r="AE85" s="153"/>
      <c r="AF85" s="153"/>
      <c r="AG85" s="153"/>
      <c r="AH85" s="153"/>
      <c r="AI85" s="153"/>
      <c r="AJ85" s="153"/>
      <c r="AK85" s="153"/>
      <c r="AL85" s="153"/>
      <c r="AM85" s="153"/>
      <c r="AN85" s="153"/>
      <c r="AO85" s="153"/>
      <c r="AR85" s="46"/>
    </row>
    <row r="86" spans="1:91" s="2" customFormat="1" ht="6.95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E86" s="26"/>
    </row>
    <row r="87" spans="1:91" s="2" customFormat="1" ht="12" customHeight="1">
      <c r="A87" s="26"/>
      <c r="B87" s="27"/>
      <c r="C87" s="21" t="s">
        <v>18</v>
      </c>
      <c r="D87" s="26"/>
      <c r="E87" s="26"/>
      <c r="F87" s="26"/>
      <c r="G87" s="26"/>
      <c r="H87" s="26"/>
      <c r="I87" s="26"/>
      <c r="J87" s="26"/>
      <c r="K87" s="26"/>
      <c r="L87" s="48" t="str">
        <f>IF(K8="","",K8)</f>
        <v>Horní Slavkov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1" t="s">
        <v>20</v>
      </c>
      <c r="AJ87" s="26"/>
      <c r="AK87" s="26"/>
      <c r="AL87" s="26"/>
      <c r="AM87" s="143" t="str">
        <f>IF(AN8= "","",AN8)</f>
        <v>24. 4. 2025</v>
      </c>
      <c r="AN87" s="143"/>
      <c r="AO87" s="26"/>
      <c r="AP87" s="26"/>
      <c r="AQ87" s="26"/>
      <c r="AR87" s="27"/>
      <c r="BE87" s="26"/>
    </row>
    <row r="88" spans="1:91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E88" s="26"/>
    </row>
    <row r="89" spans="1:91" s="2" customFormat="1" ht="15.2" customHeight="1">
      <c r="A89" s="26"/>
      <c r="B89" s="27"/>
      <c r="C89" s="21" t="s">
        <v>22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 xml:space="preserve"> 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1" t="s">
        <v>28</v>
      </c>
      <c r="AJ89" s="26"/>
      <c r="AK89" s="26"/>
      <c r="AL89" s="26"/>
      <c r="AM89" s="136" t="str">
        <f>IF(E17="","",E17)</f>
        <v xml:space="preserve"> </v>
      </c>
      <c r="AN89" s="137"/>
      <c r="AO89" s="137"/>
      <c r="AP89" s="137"/>
      <c r="AQ89" s="26"/>
      <c r="AR89" s="27"/>
      <c r="AS89" s="132" t="s">
        <v>51</v>
      </c>
      <c r="AT89" s="133"/>
      <c r="AU89" s="50"/>
      <c r="AV89" s="50"/>
      <c r="AW89" s="50"/>
      <c r="AX89" s="50"/>
      <c r="AY89" s="50"/>
      <c r="AZ89" s="50"/>
      <c r="BA89" s="50"/>
      <c r="BB89" s="50"/>
      <c r="BC89" s="50"/>
      <c r="BD89" s="51"/>
      <c r="BE89" s="26"/>
    </row>
    <row r="90" spans="1:91" s="2" customFormat="1" ht="15.2" customHeight="1">
      <c r="A90" s="26"/>
      <c r="B90" s="27"/>
      <c r="C90" s="21" t="s">
        <v>26</v>
      </c>
      <c r="D90" s="26"/>
      <c r="E90" s="26"/>
      <c r="F90" s="26"/>
      <c r="G90" s="26"/>
      <c r="H90" s="26"/>
      <c r="I90" s="26"/>
      <c r="J90" s="26"/>
      <c r="K90" s="26"/>
      <c r="L90" s="4" t="str">
        <f>IF(E14= "Vyplň údaj","",E14)</f>
        <v/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1" t="s">
        <v>30</v>
      </c>
      <c r="AJ90" s="26"/>
      <c r="AK90" s="26"/>
      <c r="AL90" s="26"/>
      <c r="AM90" s="136" t="str">
        <f>IF(E20="","",E20)</f>
        <v xml:space="preserve"> </v>
      </c>
      <c r="AN90" s="137"/>
      <c r="AO90" s="137"/>
      <c r="AP90" s="137"/>
      <c r="AQ90" s="26"/>
      <c r="AR90" s="27"/>
      <c r="AS90" s="134"/>
      <c r="AT90" s="135"/>
      <c r="AU90" s="52"/>
      <c r="AV90" s="52"/>
      <c r="AW90" s="52"/>
      <c r="AX90" s="52"/>
      <c r="AY90" s="52"/>
      <c r="AZ90" s="52"/>
      <c r="BA90" s="52"/>
      <c r="BB90" s="52"/>
      <c r="BC90" s="52"/>
      <c r="BD90" s="53"/>
      <c r="BE90" s="26"/>
    </row>
    <row r="91" spans="1:91" s="2" customFormat="1" ht="10.9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134"/>
      <c r="AT91" s="135"/>
      <c r="AU91" s="52"/>
      <c r="AV91" s="52"/>
      <c r="AW91" s="52"/>
      <c r="AX91" s="52"/>
      <c r="AY91" s="52"/>
      <c r="AZ91" s="52"/>
      <c r="BA91" s="52"/>
      <c r="BB91" s="52"/>
      <c r="BC91" s="52"/>
      <c r="BD91" s="53"/>
      <c r="BE91" s="26"/>
    </row>
    <row r="92" spans="1:91" s="2" customFormat="1" ht="29.25" customHeight="1">
      <c r="A92" s="26"/>
      <c r="B92" s="27"/>
      <c r="C92" s="138" t="s">
        <v>52</v>
      </c>
      <c r="D92" s="139"/>
      <c r="E92" s="139"/>
      <c r="F92" s="139"/>
      <c r="G92" s="139"/>
      <c r="H92" s="54"/>
      <c r="I92" s="141" t="s">
        <v>53</v>
      </c>
      <c r="J92" s="139"/>
      <c r="K92" s="139"/>
      <c r="L92" s="139"/>
      <c r="M92" s="139"/>
      <c r="N92" s="139"/>
      <c r="O92" s="139"/>
      <c r="P92" s="139"/>
      <c r="Q92" s="139"/>
      <c r="R92" s="139"/>
      <c r="S92" s="139"/>
      <c r="T92" s="139"/>
      <c r="U92" s="139"/>
      <c r="V92" s="139"/>
      <c r="W92" s="139"/>
      <c r="X92" s="139"/>
      <c r="Y92" s="139"/>
      <c r="Z92" s="139"/>
      <c r="AA92" s="139"/>
      <c r="AB92" s="139"/>
      <c r="AC92" s="139"/>
      <c r="AD92" s="139"/>
      <c r="AE92" s="139"/>
      <c r="AF92" s="139"/>
      <c r="AG92" s="140" t="s">
        <v>54</v>
      </c>
      <c r="AH92" s="139"/>
      <c r="AI92" s="139"/>
      <c r="AJ92" s="139"/>
      <c r="AK92" s="139"/>
      <c r="AL92" s="139"/>
      <c r="AM92" s="139"/>
      <c r="AN92" s="141" t="s">
        <v>55</v>
      </c>
      <c r="AO92" s="139"/>
      <c r="AP92" s="142"/>
      <c r="AQ92" s="55" t="s">
        <v>56</v>
      </c>
      <c r="AR92" s="27"/>
      <c r="AS92" s="56" t="s">
        <v>57</v>
      </c>
      <c r="AT92" s="57" t="s">
        <v>58</v>
      </c>
      <c r="AU92" s="57" t="s">
        <v>59</v>
      </c>
      <c r="AV92" s="57" t="s">
        <v>60</v>
      </c>
      <c r="AW92" s="57" t="s">
        <v>61</v>
      </c>
      <c r="AX92" s="57" t="s">
        <v>62</v>
      </c>
      <c r="AY92" s="57" t="s">
        <v>63</v>
      </c>
      <c r="AZ92" s="57" t="s">
        <v>64</v>
      </c>
      <c r="BA92" s="57" t="s">
        <v>65</v>
      </c>
      <c r="BB92" s="57" t="s">
        <v>66</v>
      </c>
      <c r="BC92" s="57" t="s">
        <v>67</v>
      </c>
      <c r="BD92" s="58" t="s">
        <v>68</v>
      </c>
      <c r="BE92" s="26"/>
    </row>
    <row r="93" spans="1:91" s="2" customFormat="1" ht="10.9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59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1"/>
      <c r="BE93" s="26"/>
    </row>
    <row r="94" spans="1:91" s="6" customFormat="1" ht="32.450000000000003" customHeight="1">
      <c r="B94" s="62"/>
      <c r="C94" s="63" t="s">
        <v>69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147">
        <f>ROUND(SUM(AG95:AG95),2)</f>
        <v>0</v>
      </c>
      <c r="AH94" s="147"/>
      <c r="AI94" s="147"/>
      <c r="AJ94" s="147"/>
      <c r="AK94" s="147"/>
      <c r="AL94" s="147"/>
      <c r="AM94" s="147"/>
      <c r="AN94" s="148">
        <f t="shared" ref="AN94:AN95" si="0">SUM(AG94,AT94)</f>
        <v>0</v>
      </c>
      <c r="AO94" s="148"/>
      <c r="AP94" s="148"/>
      <c r="AQ94" s="66" t="s">
        <v>1</v>
      </c>
      <c r="AR94" s="62"/>
      <c r="AS94" s="67">
        <f>ROUND(SUM(AS95:AS95),2)</f>
        <v>0</v>
      </c>
      <c r="AT94" s="68">
        <f t="shared" ref="AT94:AT95" si="1">ROUND(SUM(AV94:AW94),2)</f>
        <v>0</v>
      </c>
      <c r="AU94" s="69">
        <f>ROUND(SUM(AU95:AU95),5)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ROUND(SUM(AZ95:AZ95),2)</f>
        <v>0</v>
      </c>
      <c r="BA94" s="68">
        <f>ROUND(SUM(BA95:BA95),2)</f>
        <v>0</v>
      </c>
      <c r="BB94" s="68">
        <f>ROUND(SUM(BB95:BB95),2)</f>
        <v>0</v>
      </c>
      <c r="BC94" s="68">
        <f>ROUND(SUM(BC95:BC95),2)</f>
        <v>0</v>
      </c>
      <c r="BD94" s="70">
        <f>ROUND(SUM(BD95:BD95),2)</f>
        <v>0</v>
      </c>
      <c r="BS94" s="71" t="s">
        <v>70</v>
      </c>
      <c r="BT94" s="71" t="s">
        <v>71</v>
      </c>
      <c r="BU94" s="72" t="s">
        <v>72</v>
      </c>
      <c r="BV94" s="71" t="s">
        <v>73</v>
      </c>
      <c r="BW94" s="71" t="s">
        <v>4</v>
      </c>
      <c r="BX94" s="71" t="s">
        <v>74</v>
      </c>
      <c r="CL94" s="71" t="s">
        <v>1</v>
      </c>
    </row>
    <row r="95" spans="1:91" s="7" customFormat="1" ht="16.5" customHeight="1">
      <c r="A95" s="73" t="s">
        <v>75</v>
      </c>
      <c r="B95" s="74"/>
      <c r="C95" s="75"/>
      <c r="D95" s="146" t="s">
        <v>79</v>
      </c>
      <c r="E95" s="146"/>
      <c r="F95" s="146"/>
      <c r="G95" s="146"/>
      <c r="H95" s="146"/>
      <c r="I95" s="76"/>
      <c r="J95" s="146" t="s">
        <v>80</v>
      </c>
      <c r="K95" s="146"/>
      <c r="L95" s="146"/>
      <c r="M95" s="146"/>
      <c r="N95" s="146"/>
      <c r="O95" s="146"/>
      <c r="P95" s="146"/>
      <c r="Q95" s="146"/>
      <c r="R95" s="146"/>
      <c r="S95" s="146"/>
      <c r="T95" s="146"/>
      <c r="U95" s="146"/>
      <c r="V95" s="146"/>
      <c r="W95" s="146"/>
      <c r="X95" s="146"/>
      <c r="Y95" s="146"/>
      <c r="Z95" s="146"/>
      <c r="AA95" s="146"/>
      <c r="AB95" s="146"/>
      <c r="AC95" s="146"/>
      <c r="AD95" s="146"/>
      <c r="AE95" s="146"/>
      <c r="AF95" s="146"/>
      <c r="AG95" s="144">
        <f>'05 - Koncová zařízení'!J30</f>
        <v>0</v>
      </c>
      <c r="AH95" s="145"/>
      <c r="AI95" s="145"/>
      <c r="AJ95" s="145"/>
      <c r="AK95" s="145"/>
      <c r="AL95" s="145"/>
      <c r="AM95" s="145"/>
      <c r="AN95" s="144">
        <f t="shared" si="0"/>
        <v>0</v>
      </c>
      <c r="AO95" s="145"/>
      <c r="AP95" s="145"/>
      <c r="AQ95" s="77" t="s">
        <v>76</v>
      </c>
      <c r="AR95" s="74"/>
      <c r="AS95" s="79">
        <v>0</v>
      </c>
      <c r="AT95" s="80">
        <f t="shared" si="1"/>
        <v>0</v>
      </c>
      <c r="AU95" s="81">
        <f>'05 - Koncová zařízení'!P116</f>
        <v>0</v>
      </c>
      <c r="AV95" s="80">
        <f>'05 - Koncová zařízení'!J33</f>
        <v>0</v>
      </c>
      <c r="AW95" s="80">
        <f>'05 - Koncová zařízení'!J34</f>
        <v>0</v>
      </c>
      <c r="AX95" s="80">
        <f>'05 - Koncová zařízení'!J35</f>
        <v>0</v>
      </c>
      <c r="AY95" s="80">
        <f>'05 - Koncová zařízení'!J36</f>
        <v>0</v>
      </c>
      <c r="AZ95" s="80">
        <f>'05 - Koncová zařízení'!F33</f>
        <v>0</v>
      </c>
      <c r="BA95" s="80">
        <f>'05 - Koncová zařízení'!F34</f>
        <v>0</v>
      </c>
      <c r="BB95" s="80">
        <f>'05 - Koncová zařízení'!F35</f>
        <v>0</v>
      </c>
      <c r="BC95" s="80">
        <f>'05 - Koncová zařízení'!F36</f>
        <v>0</v>
      </c>
      <c r="BD95" s="82">
        <f>'05 - Koncová zařízení'!F37</f>
        <v>0</v>
      </c>
      <c r="BT95" s="78" t="s">
        <v>77</v>
      </c>
      <c r="BV95" s="78" t="s">
        <v>73</v>
      </c>
      <c r="BW95" s="78" t="s">
        <v>81</v>
      </c>
      <c r="BX95" s="78" t="s">
        <v>4</v>
      </c>
      <c r="CL95" s="78" t="s">
        <v>1</v>
      </c>
      <c r="CM95" s="78" t="s">
        <v>78</v>
      </c>
    </row>
    <row r="96" spans="1:91" s="2" customFormat="1" ht="30" customHeight="1">
      <c r="A96" s="26"/>
      <c r="B96" s="27"/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  <c r="AL96" s="26"/>
      <c r="AM96" s="26"/>
      <c r="AN96" s="26"/>
      <c r="AO96" s="26"/>
      <c r="AP96" s="26"/>
      <c r="AQ96" s="26"/>
      <c r="AR96" s="27"/>
      <c r="AS96" s="26"/>
      <c r="AT96" s="26"/>
      <c r="AU96" s="26"/>
      <c r="AV96" s="26"/>
      <c r="AW96" s="26"/>
      <c r="AX96" s="26"/>
      <c r="AY96" s="26"/>
      <c r="AZ96" s="26"/>
      <c r="BA96" s="26"/>
      <c r="BB96" s="26"/>
      <c r="BC96" s="26"/>
      <c r="BD96" s="26"/>
      <c r="BE96" s="26"/>
    </row>
    <row r="97" spans="1:57" s="2" customFormat="1" ht="6.95" customHeight="1">
      <c r="A97" s="26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27"/>
      <c r="AS97" s="26"/>
      <c r="AT97" s="26"/>
      <c r="AU97" s="26"/>
      <c r="AV97" s="26"/>
      <c r="AW97" s="26"/>
      <c r="AX97" s="26"/>
      <c r="AY97" s="26"/>
      <c r="AZ97" s="26"/>
      <c r="BA97" s="26"/>
      <c r="BB97" s="26"/>
      <c r="BC97" s="26"/>
      <c r="BD97" s="26"/>
      <c r="BE97" s="26"/>
    </row>
  </sheetData>
  <mergeCells count="42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L85:AO85"/>
    <mergeCell ref="AM87:AN87"/>
    <mergeCell ref="AM89:AP89"/>
    <mergeCell ref="AN95:AP95"/>
    <mergeCell ref="AG95:AM95"/>
    <mergeCell ref="D95:H95"/>
    <mergeCell ref="J95:AF95"/>
    <mergeCell ref="AG94:AM94"/>
    <mergeCell ref="AN94:AP94"/>
    <mergeCell ref="AS89:AT91"/>
    <mergeCell ref="AM90:AP90"/>
    <mergeCell ref="C92:G92"/>
    <mergeCell ref="AG92:AM92"/>
    <mergeCell ref="I92:AF92"/>
    <mergeCell ref="AN92:AP92"/>
  </mergeCells>
  <hyperlinks>
    <hyperlink ref="A95" location="'05 - Koncová zařízení'!C2" display="/" xr:uid="{00000000-0004-0000-0000-000004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120"/>
  <sheetViews>
    <sheetView showGridLines="0" tabSelected="1" topLeftCell="A103" workbookViewId="0">
      <selection activeCell="C97" sqref="C97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57" t="s">
        <v>5</v>
      </c>
      <c r="M2" s="158"/>
      <c r="N2" s="158"/>
      <c r="O2" s="158"/>
      <c r="P2" s="158"/>
      <c r="Q2" s="158"/>
      <c r="R2" s="158"/>
      <c r="S2" s="158"/>
      <c r="T2" s="158"/>
      <c r="U2" s="158"/>
      <c r="V2" s="158"/>
      <c r="AT2" s="11" t="s">
        <v>81</v>
      </c>
    </row>
    <row r="3" spans="1:46" s="1" customFormat="1" ht="6.95" customHeight="1">
      <c r="B3" s="12"/>
      <c r="C3" s="13"/>
      <c r="D3" s="13"/>
      <c r="E3" s="13"/>
      <c r="F3" s="13"/>
      <c r="G3" s="13"/>
      <c r="H3" s="13"/>
      <c r="I3" s="13"/>
      <c r="J3" s="13"/>
      <c r="K3" s="13"/>
      <c r="L3" s="14"/>
      <c r="AT3" s="11" t="s">
        <v>78</v>
      </c>
    </row>
    <row r="4" spans="1:46" s="1" customFormat="1" ht="24.95" customHeight="1">
      <c r="B4" s="14"/>
      <c r="D4" s="15" t="s">
        <v>118</v>
      </c>
      <c r="L4" s="14"/>
      <c r="M4" s="83" t="s">
        <v>9</v>
      </c>
      <c r="AT4" s="11" t="s">
        <v>3</v>
      </c>
    </row>
    <row r="5" spans="1:46" s="1" customFormat="1" ht="6.95" customHeight="1">
      <c r="B5" s="14"/>
      <c r="L5" s="14"/>
    </row>
    <row r="6" spans="1:46" s="1" customFormat="1" ht="12" customHeight="1">
      <c r="B6" s="14"/>
      <c r="D6" s="21" t="s">
        <v>15</v>
      </c>
      <c r="L6" s="14"/>
    </row>
    <row r="7" spans="1:46" s="1" customFormat="1" ht="16.5" customHeight="1">
      <c r="B7" s="14"/>
      <c r="E7" s="172" t="str">
        <f>'Rekapitulace stavby'!K6</f>
        <v>Základní škola Horní Slavkov Školní 786</v>
      </c>
      <c r="F7" s="173"/>
      <c r="G7" s="173"/>
      <c r="H7" s="173"/>
      <c r="L7" s="14"/>
    </row>
    <row r="8" spans="1:46" s="2" customFormat="1" ht="12" customHeight="1">
      <c r="A8" s="26"/>
      <c r="B8" s="27"/>
      <c r="C8" s="26"/>
      <c r="D8" s="21" t="s">
        <v>82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152" t="s">
        <v>105</v>
      </c>
      <c r="F9" s="171"/>
      <c r="G9" s="171"/>
      <c r="H9" s="171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1" t="s">
        <v>16</v>
      </c>
      <c r="E11" s="26"/>
      <c r="F11" s="19" t="s">
        <v>1</v>
      </c>
      <c r="G11" s="26"/>
      <c r="H11" s="26"/>
      <c r="I11" s="21" t="s">
        <v>17</v>
      </c>
      <c r="J11" s="19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1" t="s">
        <v>18</v>
      </c>
      <c r="E12" s="26"/>
      <c r="F12" s="19" t="s">
        <v>24</v>
      </c>
      <c r="G12" s="26"/>
      <c r="H12" s="26"/>
      <c r="I12" s="21" t="s">
        <v>20</v>
      </c>
      <c r="J12" s="49" t="str">
        <f>'Rekapitulace stavby'!AN8</f>
        <v>24. 4. 2025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1" t="s">
        <v>22</v>
      </c>
      <c r="E14" s="26"/>
      <c r="F14" s="26"/>
      <c r="G14" s="26"/>
      <c r="H14" s="26"/>
      <c r="I14" s="21" t="s">
        <v>23</v>
      </c>
      <c r="J14" s="19" t="str">
        <f>IF('Rekapitulace stavby'!AN10="","",'Rekapitulace stavby'!AN10)</f>
        <v/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19" t="str">
        <f>IF('Rekapitulace stavby'!E11="","",'Rekapitulace stavby'!E11)</f>
        <v xml:space="preserve"> </v>
      </c>
      <c r="F15" s="26"/>
      <c r="G15" s="26"/>
      <c r="H15" s="26"/>
      <c r="I15" s="21" t="s">
        <v>25</v>
      </c>
      <c r="J15" s="19" t="str">
        <f>IF('Rekapitulace stavby'!AN11="","",'Rekapitulace stavby'!AN11)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1" t="s">
        <v>26</v>
      </c>
      <c r="E17" s="26"/>
      <c r="F17" s="26"/>
      <c r="G17" s="26"/>
      <c r="H17" s="26"/>
      <c r="I17" s="21" t="s">
        <v>23</v>
      </c>
      <c r="J17" s="22" t="str">
        <f>'Rekapitulace stavby'!AN13</f>
        <v>Vyplň údaj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174" t="str">
        <f>'Rekapitulace stavby'!E14</f>
        <v>Vyplň údaj</v>
      </c>
      <c r="F18" s="166"/>
      <c r="G18" s="166"/>
      <c r="H18" s="166"/>
      <c r="I18" s="21" t="s">
        <v>25</v>
      </c>
      <c r="J18" s="22" t="str">
        <f>'Rekapitulace stavby'!AN14</f>
        <v>Vyplň údaj</v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1" t="s">
        <v>28</v>
      </c>
      <c r="E20" s="26"/>
      <c r="F20" s="26"/>
      <c r="G20" s="26"/>
      <c r="H20" s="26"/>
      <c r="I20" s="21" t="s">
        <v>23</v>
      </c>
      <c r="J20" s="19" t="str">
        <f>IF('Rekapitulace stavby'!AN16="","",'Rekapitulace stavby'!AN16)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19" t="str">
        <f>IF('Rekapitulace stavby'!E17="","",'Rekapitulace stavby'!E17)</f>
        <v xml:space="preserve"> </v>
      </c>
      <c r="F21" s="26"/>
      <c r="G21" s="26"/>
      <c r="H21" s="26"/>
      <c r="I21" s="21" t="s">
        <v>25</v>
      </c>
      <c r="J21" s="19" t="str">
        <f>IF('Rekapitulace stavby'!AN17="","",'Rekapitulace stavby'!AN17)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1" t="s">
        <v>30</v>
      </c>
      <c r="E23" s="26"/>
      <c r="F23" s="26"/>
      <c r="G23" s="26"/>
      <c r="H23" s="26"/>
      <c r="I23" s="21" t="s">
        <v>23</v>
      </c>
      <c r="J23" s="19" t="str">
        <f>IF('Rekapitulace stavby'!AN19="","",'Rekapitulace stavby'!AN19)</f>
        <v/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19" t="str">
        <f>IF('Rekapitulace stavby'!E20="","",'Rekapitulace stavby'!E20)</f>
        <v xml:space="preserve"> </v>
      </c>
      <c r="F24" s="26"/>
      <c r="G24" s="26"/>
      <c r="H24" s="26"/>
      <c r="I24" s="21" t="s">
        <v>25</v>
      </c>
      <c r="J24" s="19" t="str">
        <f>IF('Rekapitulace stavby'!AN20="","",'Rekapitulace stavby'!AN20)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1" t="s">
        <v>31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84"/>
      <c r="B27" s="85"/>
      <c r="C27" s="84"/>
      <c r="D27" s="84"/>
      <c r="E27" s="170" t="s">
        <v>1</v>
      </c>
      <c r="F27" s="170"/>
      <c r="G27" s="170"/>
      <c r="H27" s="170"/>
      <c r="I27" s="84"/>
      <c r="J27" s="84"/>
      <c r="K27" s="84"/>
      <c r="L27" s="86"/>
      <c r="S27" s="84"/>
      <c r="T27" s="84"/>
      <c r="U27" s="84"/>
      <c r="V27" s="84"/>
      <c r="W27" s="84"/>
      <c r="X27" s="84"/>
      <c r="Y27" s="84"/>
      <c r="Z27" s="84"/>
      <c r="AA27" s="84"/>
      <c r="AB27" s="84"/>
      <c r="AC27" s="84"/>
      <c r="AD27" s="84"/>
      <c r="AE27" s="84"/>
    </row>
    <row r="28" spans="1:31" s="2" customFormat="1" ht="6.95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87" t="s">
        <v>32</v>
      </c>
      <c r="E30" s="26"/>
      <c r="F30" s="26"/>
      <c r="G30" s="26"/>
      <c r="H30" s="26"/>
      <c r="I30" s="26"/>
      <c r="J30" s="65">
        <f>ROUND(J116,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6"/>
      <c r="F32" s="30" t="s">
        <v>34</v>
      </c>
      <c r="G32" s="26"/>
      <c r="H32" s="26"/>
      <c r="I32" s="30" t="s">
        <v>33</v>
      </c>
      <c r="J32" s="30" t="s">
        <v>35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>
      <c r="A33" s="26"/>
      <c r="B33" s="27"/>
      <c r="C33" s="26"/>
      <c r="D33" s="88" t="s">
        <v>36</v>
      </c>
      <c r="E33" s="21" t="s">
        <v>37</v>
      </c>
      <c r="F33" s="89">
        <f>ROUND((SUM(BE116:BE119)),  2)</f>
        <v>0</v>
      </c>
      <c r="G33" s="26"/>
      <c r="H33" s="26"/>
      <c r="I33" s="90">
        <v>0.21</v>
      </c>
      <c r="J33" s="89">
        <f>ROUND(((SUM(BE116:BE119))*I33),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1" t="s">
        <v>38</v>
      </c>
      <c r="F34" s="89">
        <f>ROUND((SUM(BF116:BF119)),  2)</f>
        <v>0</v>
      </c>
      <c r="G34" s="26"/>
      <c r="H34" s="26"/>
      <c r="I34" s="90">
        <v>0.12</v>
      </c>
      <c r="J34" s="89">
        <f>ROUND(((SUM(BF116:BF119))*I34),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1" t="s">
        <v>39</v>
      </c>
      <c r="F35" s="89">
        <f>ROUND((SUM(BG116:BG119)),  2)</f>
        <v>0</v>
      </c>
      <c r="G35" s="26"/>
      <c r="H35" s="26"/>
      <c r="I35" s="90">
        <v>0.21</v>
      </c>
      <c r="J35" s="89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1" t="s">
        <v>40</v>
      </c>
      <c r="F36" s="89">
        <f>ROUND((SUM(BH116:BH119)),  2)</f>
        <v>0</v>
      </c>
      <c r="G36" s="26"/>
      <c r="H36" s="26"/>
      <c r="I36" s="90">
        <v>0.12</v>
      </c>
      <c r="J36" s="89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1" t="s">
        <v>41</v>
      </c>
      <c r="F37" s="89">
        <f>ROUND((SUM(BI116:BI119)),  2)</f>
        <v>0</v>
      </c>
      <c r="G37" s="26"/>
      <c r="H37" s="26"/>
      <c r="I37" s="90">
        <v>0</v>
      </c>
      <c r="J37" s="8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91"/>
      <c r="D39" s="92" t="s">
        <v>42</v>
      </c>
      <c r="E39" s="54"/>
      <c r="F39" s="54"/>
      <c r="G39" s="93" t="s">
        <v>43</v>
      </c>
      <c r="H39" s="94" t="s">
        <v>44</v>
      </c>
      <c r="I39" s="54"/>
      <c r="J39" s="95">
        <f>SUM(J30:J37)</f>
        <v>0</v>
      </c>
      <c r="K39" s="9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>
      <c r="B41" s="14"/>
      <c r="L41" s="14"/>
    </row>
    <row r="42" spans="1:31" s="1" customFormat="1" ht="14.45" customHeight="1">
      <c r="B42" s="14"/>
      <c r="L42" s="14"/>
    </row>
    <row r="43" spans="1:31" s="1" customFormat="1" ht="14.45" customHeight="1">
      <c r="B43" s="14"/>
      <c r="L43" s="14"/>
    </row>
    <row r="44" spans="1:31" s="1" customFormat="1" ht="14.45" customHeight="1">
      <c r="B44" s="14"/>
      <c r="L44" s="14"/>
    </row>
    <row r="45" spans="1:31" s="1" customFormat="1" ht="14.45" customHeight="1">
      <c r="B45" s="14"/>
      <c r="L45" s="14"/>
    </row>
    <row r="46" spans="1:31" s="1" customFormat="1" ht="14.45" customHeight="1">
      <c r="B46" s="14"/>
      <c r="L46" s="14"/>
    </row>
    <row r="47" spans="1:31" s="1" customFormat="1" ht="14.45" customHeight="1">
      <c r="B47" s="14"/>
      <c r="L47" s="14"/>
    </row>
    <row r="48" spans="1:31" s="1" customFormat="1" ht="14.45" customHeight="1">
      <c r="B48" s="14"/>
      <c r="L48" s="14"/>
    </row>
    <row r="49" spans="1:31" s="1" customFormat="1" ht="14.45" customHeight="1">
      <c r="B49" s="14"/>
      <c r="L49" s="14"/>
    </row>
    <row r="50" spans="1:31" s="2" customFormat="1" ht="14.45" customHeight="1">
      <c r="B50" s="36"/>
      <c r="D50" s="37" t="s">
        <v>45</v>
      </c>
      <c r="E50" s="38"/>
      <c r="F50" s="38"/>
      <c r="G50" s="37" t="s">
        <v>46</v>
      </c>
      <c r="H50" s="38"/>
      <c r="I50" s="38"/>
      <c r="J50" s="38"/>
      <c r="K50" s="38"/>
      <c r="L50" s="36"/>
    </row>
    <row r="51" spans="1:31">
      <c r="B51" s="14"/>
      <c r="L51" s="14"/>
    </row>
    <row r="52" spans="1:31">
      <c r="B52" s="14"/>
      <c r="L52" s="14"/>
    </row>
    <row r="53" spans="1:31">
      <c r="B53" s="14"/>
      <c r="L53" s="14"/>
    </row>
    <row r="54" spans="1:31">
      <c r="B54" s="14"/>
      <c r="L54" s="14"/>
    </row>
    <row r="55" spans="1:31">
      <c r="B55" s="14"/>
      <c r="L55" s="14"/>
    </row>
    <row r="56" spans="1:31">
      <c r="B56" s="14"/>
      <c r="L56" s="14"/>
    </row>
    <row r="57" spans="1:31">
      <c r="B57" s="14"/>
      <c r="L57" s="14"/>
    </row>
    <row r="58" spans="1:31">
      <c r="B58" s="14"/>
      <c r="L58" s="14"/>
    </row>
    <row r="59" spans="1:31">
      <c r="B59" s="14"/>
      <c r="L59" s="14"/>
    </row>
    <row r="60" spans="1:31">
      <c r="B60" s="14"/>
      <c r="L60" s="14"/>
    </row>
    <row r="61" spans="1:31" s="2" customFormat="1" ht="12.75">
      <c r="A61" s="26"/>
      <c r="B61" s="27"/>
      <c r="C61" s="26"/>
      <c r="D61" s="39" t="s">
        <v>47</v>
      </c>
      <c r="E61" s="29"/>
      <c r="F61" s="97" t="s">
        <v>48</v>
      </c>
      <c r="G61" s="39" t="s">
        <v>47</v>
      </c>
      <c r="H61" s="29"/>
      <c r="I61" s="29"/>
      <c r="J61" s="98" t="s">
        <v>48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4"/>
      <c r="L62" s="14"/>
    </row>
    <row r="63" spans="1:31">
      <c r="B63" s="14"/>
      <c r="L63" s="14"/>
    </row>
    <row r="64" spans="1:31">
      <c r="B64" s="14"/>
      <c r="L64" s="14"/>
    </row>
    <row r="65" spans="1:31" s="2" customFormat="1" ht="12.75">
      <c r="A65" s="26"/>
      <c r="B65" s="27"/>
      <c r="C65" s="26"/>
      <c r="D65" s="37" t="s">
        <v>49</v>
      </c>
      <c r="E65" s="40"/>
      <c r="F65" s="40"/>
      <c r="G65" s="37" t="s">
        <v>50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4"/>
      <c r="L66" s="14"/>
    </row>
    <row r="67" spans="1:31">
      <c r="B67" s="14"/>
      <c r="L67" s="14"/>
    </row>
    <row r="68" spans="1:31">
      <c r="B68" s="14"/>
      <c r="L68" s="14"/>
    </row>
    <row r="69" spans="1:31">
      <c r="B69" s="14"/>
      <c r="L69" s="14"/>
    </row>
    <row r="70" spans="1:31">
      <c r="B70" s="14"/>
      <c r="L70" s="14"/>
    </row>
    <row r="71" spans="1:31">
      <c r="B71" s="14"/>
      <c r="L71" s="14"/>
    </row>
    <row r="72" spans="1:31">
      <c r="B72" s="14"/>
      <c r="L72" s="14"/>
    </row>
    <row r="73" spans="1:31">
      <c r="B73" s="14"/>
      <c r="L73" s="14"/>
    </row>
    <row r="74" spans="1:31">
      <c r="B74" s="14"/>
      <c r="L74" s="14"/>
    </row>
    <row r="75" spans="1:31">
      <c r="B75" s="14"/>
      <c r="L75" s="14"/>
    </row>
    <row r="76" spans="1:31" s="2" customFormat="1" ht="12.75">
      <c r="A76" s="26"/>
      <c r="B76" s="27"/>
      <c r="C76" s="26"/>
      <c r="D76" s="39" t="s">
        <v>47</v>
      </c>
      <c r="E76" s="29"/>
      <c r="F76" s="97" t="s">
        <v>48</v>
      </c>
      <c r="G76" s="39" t="s">
        <v>47</v>
      </c>
      <c r="H76" s="29"/>
      <c r="I76" s="29"/>
      <c r="J76" s="98" t="s">
        <v>48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>
      <c r="A82" s="26"/>
      <c r="B82" s="27"/>
      <c r="C82" s="15" t="s">
        <v>117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1" t="s">
        <v>15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>
      <c r="A85" s="26"/>
      <c r="B85" s="27"/>
      <c r="C85" s="26"/>
      <c r="D85" s="26"/>
      <c r="E85" s="172" t="str">
        <f>E7</f>
        <v>Základní škola Horní Slavkov Školní 786</v>
      </c>
      <c r="F85" s="173"/>
      <c r="G85" s="173"/>
      <c r="H85" s="173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1" t="s">
        <v>82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152" t="str">
        <f>E9</f>
        <v>05 - Koncová zařízení</v>
      </c>
      <c r="F87" s="171"/>
      <c r="G87" s="171"/>
      <c r="H87" s="171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1" t="s">
        <v>18</v>
      </c>
      <c r="D89" s="26"/>
      <c r="E89" s="26"/>
      <c r="F89" s="19" t="str">
        <f>F12</f>
        <v xml:space="preserve"> </v>
      </c>
      <c r="G89" s="26"/>
      <c r="H89" s="26"/>
      <c r="I89" s="21" t="s">
        <v>20</v>
      </c>
      <c r="J89" s="49" t="str">
        <f>IF(J12="","",J12)</f>
        <v>24. 4. 2025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customHeight="1">
      <c r="A91" s="26"/>
      <c r="B91" s="27"/>
      <c r="C91" s="21" t="s">
        <v>22</v>
      </c>
      <c r="D91" s="26"/>
      <c r="E91" s="26"/>
      <c r="F91" s="19" t="str">
        <f>E15</f>
        <v xml:space="preserve"> </v>
      </c>
      <c r="G91" s="26"/>
      <c r="H91" s="26"/>
      <c r="I91" s="21" t="s">
        <v>28</v>
      </c>
      <c r="J91" s="24" t="str">
        <f>E21</f>
        <v xml:space="preserve"> 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>
      <c r="A92" s="26"/>
      <c r="B92" s="27"/>
      <c r="C92" s="21" t="s">
        <v>26</v>
      </c>
      <c r="D92" s="26"/>
      <c r="E92" s="26"/>
      <c r="F92" s="19" t="str">
        <f>IF(E18="","",E18)</f>
        <v>Vyplň údaj</v>
      </c>
      <c r="G92" s="26"/>
      <c r="H92" s="26"/>
      <c r="I92" s="21" t="s">
        <v>30</v>
      </c>
      <c r="J92" s="24" t="str">
        <f>E24</f>
        <v xml:space="preserve"> 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99" t="s">
        <v>83</v>
      </c>
      <c r="D94" s="91"/>
      <c r="E94" s="91"/>
      <c r="F94" s="91"/>
      <c r="G94" s="91"/>
      <c r="H94" s="91"/>
      <c r="I94" s="91"/>
      <c r="J94" s="100" t="s">
        <v>84</v>
      </c>
      <c r="K94" s="91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customHeight="1">
      <c r="A96" s="26"/>
      <c r="B96" s="27"/>
      <c r="C96" s="101" t="s">
        <v>119</v>
      </c>
      <c r="D96" s="26"/>
      <c r="E96" s="26"/>
      <c r="F96" s="26"/>
      <c r="G96" s="26"/>
      <c r="H96" s="26"/>
      <c r="I96" s="26"/>
      <c r="J96" s="65">
        <f>J116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1" t="s">
        <v>85</v>
      </c>
    </row>
    <row r="97" spans="1:31" s="2" customFormat="1" ht="21.7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31" s="2" customFormat="1" ht="6.95" customHeight="1">
      <c r="A98" s="26"/>
      <c r="B98" s="41"/>
      <c r="C98" s="42"/>
      <c r="D98" s="42"/>
      <c r="E98" s="42"/>
      <c r="F98" s="42"/>
      <c r="G98" s="42"/>
      <c r="H98" s="42"/>
      <c r="I98" s="42"/>
      <c r="J98" s="42"/>
      <c r="K98" s="42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</row>
    <row r="102" spans="1:31" s="2" customFormat="1" ht="6.95" customHeight="1">
      <c r="A102" s="26"/>
      <c r="B102" s="43"/>
      <c r="C102" s="44"/>
      <c r="D102" s="44"/>
      <c r="E102" s="44"/>
      <c r="F102" s="44"/>
      <c r="G102" s="44"/>
      <c r="H102" s="44"/>
      <c r="I102" s="44"/>
      <c r="J102" s="44"/>
      <c r="K102" s="44"/>
      <c r="L102" s="3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3" spans="1:31" s="2" customFormat="1" ht="24.95" customHeight="1">
      <c r="A103" s="26"/>
      <c r="B103" s="27"/>
      <c r="C103" s="15" t="s">
        <v>117</v>
      </c>
      <c r="D103" s="26"/>
      <c r="E103" s="26"/>
      <c r="F103" s="26"/>
      <c r="G103" s="26"/>
      <c r="H103" s="26"/>
      <c r="I103" s="26"/>
      <c r="J103" s="26"/>
      <c r="K103" s="26"/>
      <c r="L103" s="3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  <row r="104" spans="1:31" s="2" customFormat="1" ht="6.95" customHeight="1">
      <c r="A104" s="26"/>
      <c r="B104" s="27"/>
      <c r="C104" s="26"/>
      <c r="D104" s="26"/>
      <c r="E104" s="26"/>
      <c r="F104" s="26"/>
      <c r="G104" s="26"/>
      <c r="H104" s="26"/>
      <c r="I104" s="26"/>
      <c r="J104" s="26"/>
      <c r="K104" s="26"/>
      <c r="L104" s="3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5" spans="1:31" s="2" customFormat="1" ht="12" customHeight="1">
      <c r="A105" s="26"/>
      <c r="B105" s="27"/>
      <c r="C105" s="21" t="s">
        <v>15</v>
      </c>
      <c r="D105" s="26"/>
      <c r="E105" s="26"/>
      <c r="F105" s="26"/>
      <c r="G105" s="26"/>
      <c r="H105" s="26"/>
      <c r="I105" s="26"/>
      <c r="J105" s="26"/>
      <c r="K105" s="26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s="2" customFormat="1" ht="16.5" customHeight="1">
      <c r="A106" s="26"/>
      <c r="B106" s="27"/>
      <c r="C106" s="26"/>
      <c r="D106" s="26"/>
      <c r="E106" s="172" t="str">
        <f>E7</f>
        <v>Základní škola Horní Slavkov Školní 786</v>
      </c>
      <c r="F106" s="173"/>
      <c r="G106" s="173"/>
      <c r="H106" s="173"/>
      <c r="I106" s="26"/>
      <c r="J106" s="26"/>
      <c r="K106" s="26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s="2" customFormat="1" ht="12" customHeight="1">
      <c r="A107" s="26"/>
      <c r="B107" s="27"/>
      <c r="C107" s="21" t="s">
        <v>82</v>
      </c>
      <c r="D107" s="26"/>
      <c r="E107" s="26"/>
      <c r="F107" s="26"/>
      <c r="G107" s="26"/>
      <c r="H107" s="26"/>
      <c r="I107" s="26"/>
      <c r="J107" s="26"/>
      <c r="K107" s="26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16.5" customHeight="1">
      <c r="A108" s="26"/>
      <c r="B108" s="27"/>
      <c r="C108" s="26"/>
      <c r="D108" s="26"/>
      <c r="E108" s="152" t="str">
        <f>E9</f>
        <v>05 - Koncová zařízení</v>
      </c>
      <c r="F108" s="171"/>
      <c r="G108" s="171"/>
      <c r="H108" s="171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6.95" customHeight="1">
      <c r="A109" s="26"/>
      <c r="B109" s="27"/>
      <c r="C109" s="26"/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2" customHeight="1">
      <c r="A110" s="26"/>
      <c r="B110" s="27"/>
      <c r="C110" s="21" t="s">
        <v>18</v>
      </c>
      <c r="D110" s="26"/>
      <c r="E110" s="26"/>
      <c r="F110" s="19" t="str">
        <f>F12</f>
        <v xml:space="preserve"> </v>
      </c>
      <c r="G110" s="26"/>
      <c r="H110" s="26"/>
      <c r="I110" s="21" t="s">
        <v>20</v>
      </c>
      <c r="J110" s="49" t="str">
        <f>IF(J12="","",J12)</f>
        <v>24. 4. 2025</v>
      </c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6.95" customHeight="1">
      <c r="A111" s="26"/>
      <c r="B111" s="27"/>
      <c r="C111" s="26"/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5.2" customHeight="1">
      <c r="A112" s="26"/>
      <c r="B112" s="27"/>
      <c r="C112" s="21" t="s">
        <v>22</v>
      </c>
      <c r="D112" s="26"/>
      <c r="E112" s="26"/>
      <c r="F112" s="19" t="str">
        <f>E15</f>
        <v xml:space="preserve"> </v>
      </c>
      <c r="G112" s="26"/>
      <c r="H112" s="26"/>
      <c r="I112" s="21" t="s">
        <v>28</v>
      </c>
      <c r="J112" s="24" t="str">
        <f>E21</f>
        <v xml:space="preserve"> </v>
      </c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5.2" customHeight="1">
      <c r="A113" s="26"/>
      <c r="B113" s="27"/>
      <c r="C113" s="21" t="s">
        <v>26</v>
      </c>
      <c r="D113" s="26"/>
      <c r="E113" s="26"/>
      <c r="F113" s="19" t="str">
        <f>IF(E18="","",E18)</f>
        <v>Vyplň údaj</v>
      </c>
      <c r="G113" s="26"/>
      <c r="H113" s="26"/>
      <c r="I113" s="21" t="s">
        <v>30</v>
      </c>
      <c r="J113" s="24" t="str">
        <f>E24</f>
        <v xml:space="preserve"> </v>
      </c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0.35" customHeight="1">
      <c r="A114" s="26"/>
      <c r="B114" s="27"/>
      <c r="C114" s="26"/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9" customFormat="1" ht="29.25" customHeight="1">
      <c r="A115" s="102"/>
      <c r="B115" s="103"/>
      <c r="C115" s="104" t="s">
        <v>86</v>
      </c>
      <c r="D115" s="105" t="s">
        <v>56</v>
      </c>
      <c r="E115" s="105" t="s">
        <v>52</v>
      </c>
      <c r="F115" s="105" t="s">
        <v>53</v>
      </c>
      <c r="G115" s="105" t="s">
        <v>87</v>
      </c>
      <c r="H115" s="105" t="s">
        <v>88</v>
      </c>
      <c r="I115" s="105" t="s">
        <v>89</v>
      </c>
      <c r="J115" s="105" t="s">
        <v>84</v>
      </c>
      <c r="K115" s="106" t="s">
        <v>90</v>
      </c>
      <c r="L115" s="107"/>
      <c r="M115" s="56" t="s">
        <v>1</v>
      </c>
      <c r="N115" s="57" t="s">
        <v>36</v>
      </c>
      <c r="O115" s="57" t="s">
        <v>91</v>
      </c>
      <c r="P115" s="57" t="s">
        <v>92</v>
      </c>
      <c r="Q115" s="57" t="s">
        <v>93</v>
      </c>
      <c r="R115" s="57" t="s">
        <v>94</v>
      </c>
      <c r="S115" s="57" t="s">
        <v>95</v>
      </c>
      <c r="T115" s="58" t="s">
        <v>96</v>
      </c>
      <c r="U115" s="102"/>
      <c r="V115" s="102"/>
      <c r="W115" s="102"/>
      <c r="X115" s="102"/>
      <c r="Y115" s="102"/>
      <c r="Z115" s="102"/>
      <c r="AA115" s="102"/>
      <c r="AB115" s="102"/>
      <c r="AC115" s="102"/>
      <c r="AD115" s="102"/>
      <c r="AE115" s="102"/>
    </row>
    <row r="116" spans="1:65" s="2" customFormat="1" ht="22.9" customHeight="1">
      <c r="A116" s="26"/>
      <c r="B116" s="27"/>
      <c r="C116" s="63" t="s">
        <v>97</v>
      </c>
      <c r="D116" s="26"/>
      <c r="E116" s="26"/>
      <c r="F116" s="26"/>
      <c r="G116" s="26"/>
      <c r="H116" s="26"/>
      <c r="I116" s="26"/>
      <c r="J116" s="108">
        <f>BK116</f>
        <v>0</v>
      </c>
      <c r="K116" s="26"/>
      <c r="L116" s="27"/>
      <c r="M116" s="59"/>
      <c r="N116" s="50"/>
      <c r="O116" s="60"/>
      <c r="P116" s="109">
        <f>SUM(P117:P119)</f>
        <v>0</v>
      </c>
      <c r="Q116" s="60"/>
      <c r="R116" s="109">
        <f>SUM(R117:R119)</f>
        <v>0</v>
      </c>
      <c r="S116" s="60"/>
      <c r="T116" s="110">
        <f>SUM(T117:T119)</f>
        <v>0</v>
      </c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T116" s="11" t="s">
        <v>70</v>
      </c>
      <c r="AU116" s="11" t="s">
        <v>85</v>
      </c>
      <c r="BK116" s="111">
        <f>SUM(BK117:BK119)</f>
        <v>0</v>
      </c>
    </row>
    <row r="117" spans="1:65" s="2" customFormat="1" ht="21.75" customHeight="1">
      <c r="A117" s="26"/>
      <c r="B117" s="112"/>
      <c r="C117" s="117" t="s">
        <v>77</v>
      </c>
      <c r="D117" s="117" t="s">
        <v>102</v>
      </c>
      <c r="E117" s="118" t="s">
        <v>106</v>
      </c>
      <c r="F117" s="119" t="s">
        <v>107</v>
      </c>
      <c r="G117" s="120" t="s">
        <v>100</v>
      </c>
      <c r="H117" s="121">
        <v>12</v>
      </c>
      <c r="I117" s="122"/>
      <c r="J117" s="123">
        <f>ROUND(I117*H117,2)</f>
        <v>0</v>
      </c>
      <c r="K117" s="119" t="s">
        <v>1</v>
      </c>
      <c r="L117" s="124"/>
      <c r="M117" s="125" t="s">
        <v>1</v>
      </c>
      <c r="N117" s="126" t="s">
        <v>37</v>
      </c>
      <c r="O117" s="52"/>
      <c r="P117" s="113">
        <f>O117*H117</f>
        <v>0</v>
      </c>
      <c r="Q117" s="113">
        <v>0</v>
      </c>
      <c r="R117" s="113">
        <f>Q117*H117</f>
        <v>0</v>
      </c>
      <c r="S117" s="113">
        <v>0</v>
      </c>
      <c r="T117" s="114">
        <f>S117*H117</f>
        <v>0</v>
      </c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R117" s="115" t="s">
        <v>103</v>
      </c>
      <c r="AT117" s="115" t="s">
        <v>102</v>
      </c>
      <c r="AU117" s="115" t="s">
        <v>71</v>
      </c>
      <c r="AY117" s="11" t="s">
        <v>98</v>
      </c>
      <c r="BE117" s="116">
        <f>IF(N117="základní",J117,0)</f>
        <v>0</v>
      </c>
      <c r="BF117" s="116">
        <f>IF(N117="snížená",J117,0)</f>
        <v>0</v>
      </c>
      <c r="BG117" s="116">
        <f>IF(N117="zákl. přenesená",J117,0)</f>
        <v>0</v>
      </c>
      <c r="BH117" s="116">
        <f>IF(N117="sníž. přenesená",J117,0)</f>
        <v>0</v>
      </c>
      <c r="BI117" s="116">
        <f>IF(N117="nulová",J117,0)</f>
        <v>0</v>
      </c>
      <c r="BJ117" s="11" t="s">
        <v>77</v>
      </c>
      <c r="BK117" s="116">
        <f>ROUND(I117*H117,2)</f>
        <v>0</v>
      </c>
      <c r="BL117" s="11" t="s">
        <v>101</v>
      </c>
      <c r="BM117" s="115" t="s">
        <v>108</v>
      </c>
    </row>
    <row r="118" spans="1:65" s="2" customFormat="1" ht="24.2" customHeight="1">
      <c r="A118" s="26"/>
      <c r="B118" s="112"/>
      <c r="C118" s="117" t="s">
        <v>78</v>
      </c>
      <c r="D118" s="117" t="s">
        <v>102</v>
      </c>
      <c r="E118" s="118" t="s">
        <v>109</v>
      </c>
      <c r="F118" s="119" t="s">
        <v>110</v>
      </c>
      <c r="G118" s="120" t="s">
        <v>100</v>
      </c>
      <c r="H118" s="121">
        <v>1</v>
      </c>
      <c r="I118" s="122"/>
      <c r="J118" s="123">
        <f>ROUND(I118*H118,2)</f>
        <v>0</v>
      </c>
      <c r="K118" s="119" t="s">
        <v>1</v>
      </c>
      <c r="L118" s="124"/>
      <c r="M118" s="125" t="s">
        <v>1</v>
      </c>
      <c r="N118" s="126" t="s">
        <v>37</v>
      </c>
      <c r="O118" s="52"/>
      <c r="P118" s="113">
        <f>O118*H118</f>
        <v>0</v>
      </c>
      <c r="Q118" s="113">
        <v>0</v>
      </c>
      <c r="R118" s="113">
        <f>Q118*H118</f>
        <v>0</v>
      </c>
      <c r="S118" s="113">
        <v>0</v>
      </c>
      <c r="T118" s="114">
        <f>S118*H118</f>
        <v>0</v>
      </c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R118" s="115" t="s">
        <v>103</v>
      </c>
      <c r="AT118" s="115" t="s">
        <v>102</v>
      </c>
      <c r="AU118" s="115" t="s">
        <v>71</v>
      </c>
      <c r="AY118" s="11" t="s">
        <v>98</v>
      </c>
      <c r="BE118" s="116">
        <f>IF(N118="základní",J118,0)</f>
        <v>0</v>
      </c>
      <c r="BF118" s="116">
        <f>IF(N118="snížená",J118,0)</f>
        <v>0</v>
      </c>
      <c r="BG118" s="116">
        <f>IF(N118="zákl. přenesená",J118,0)</f>
        <v>0</v>
      </c>
      <c r="BH118" s="116">
        <f>IF(N118="sníž. přenesená",J118,0)</f>
        <v>0</v>
      </c>
      <c r="BI118" s="116">
        <f>IF(N118="nulová",J118,0)</f>
        <v>0</v>
      </c>
      <c r="BJ118" s="11" t="s">
        <v>77</v>
      </c>
      <c r="BK118" s="116">
        <f>ROUND(I118*H118,2)</f>
        <v>0</v>
      </c>
      <c r="BL118" s="11" t="s">
        <v>101</v>
      </c>
      <c r="BM118" s="115" t="s">
        <v>111</v>
      </c>
    </row>
    <row r="119" spans="1:65" s="2" customFormat="1" ht="24.75" customHeight="1">
      <c r="A119" s="26"/>
      <c r="B119" s="112"/>
      <c r="C119" s="117" t="s">
        <v>99</v>
      </c>
      <c r="D119" s="117" t="s">
        <v>102</v>
      </c>
      <c r="E119" s="118" t="s">
        <v>112</v>
      </c>
      <c r="F119" s="119" t="s">
        <v>115</v>
      </c>
      <c r="G119" s="120" t="s">
        <v>104</v>
      </c>
      <c r="H119" s="121">
        <v>5</v>
      </c>
      <c r="I119" s="122"/>
      <c r="J119" s="123">
        <f>ROUND(I119*H119,2)</f>
        <v>0</v>
      </c>
      <c r="K119" s="119" t="s">
        <v>1</v>
      </c>
      <c r="L119" s="124"/>
      <c r="M119" s="130" t="s">
        <v>1</v>
      </c>
      <c r="N119" s="131" t="s">
        <v>37</v>
      </c>
      <c r="O119" s="127"/>
      <c r="P119" s="128">
        <f>O119*H119</f>
        <v>0</v>
      </c>
      <c r="Q119" s="128">
        <v>0</v>
      </c>
      <c r="R119" s="128">
        <f>Q119*H119</f>
        <v>0</v>
      </c>
      <c r="S119" s="128">
        <v>0</v>
      </c>
      <c r="T119" s="129">
        <f>S119*H119</f>
        <v>0</v>
      </c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R119" s="115" t="s">
        <v>103</v>
      </c>
      <c r="AT119" s="115" t="s">
        <v>102</v>
      </c>
      <c r="AU119" s="115" t="s">
        <v>71</v>
      </c>
      <c r="AY119" s="11" t="s">
        <v>98</v>
      </c>
      <c r="BE119" s="116">
        <f>IF(N119="základní",J119,0)</f>
        <v>0</v>
      </c>
      <c r="BF119" s="116">
        <f>IF(N119="snížená",J119,0)</f>
        <v>0</v>
      </c>
      <c r="BG119" s="116">
        <f>IF(N119="zákl. přenesená",J119,0)</f>
        <v>0</v>
      </c>
      <c r="BH119" s="116">
        <f>IF(N119="sníž. přenesená",J119,0)</f>
        <v>0</v>
      </c>
      <c r="BI119" s="116">
        <f>IF(N119="nulová",J119,0)</f>
        <v>0</v>
      </c>
      <c r="BJ119" s="11" t="s">
        <v>77</v>
      </c>
      <c r="BK119" s="116">
        <f>ROUND(I119*H119,2)</f>
        <v>0</v>
      </c>
      <c r="BL119" s="11" t="s">
        <v>101</v>
      </c>
      <c r="BM119" s="115" t="s">
        <v>113</v>
      </c>
    </row>
    <row r="120" spans="1:65" s="2" customFormat="1" ht="6.95" customHeight="1">
      <c r="A120" s="26"/>
      <c r="B120" s="41"/>
      <c r="C120" s="42"/>
      <c r="D120" s="42"/>
      <c r="E120" s="42"/>
      <c r="F120" s="42"/>
      <c r="G120" s="42"/>
      <c r="H120" s="42"/>
      <c r="I120" s="42"/>
      <c r="J120" s="42"/>
      <c r="K120" s="42"/>
      <c r="L120" s="27"/>
      <c r="M120" s="26"/>
      <c r="O120" s="26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</sheetData>
  <autoFilter ref="C115:K119" xr:uid="{00000000-0009-0000-0000-000005000000}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05 - Koncová zařízení</vt:lpstr>
      <vt:lpstr>'05 - Koncová zařízení'!Názvy_tisku</vt:lpstr>
      <vt:lpstr>'Rekapitulace stavby'!Názvy_tisku</vt:lpstr>
      <vt:lpstr>'05 - Koncová zařízení'!Oblast_tisku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Magda Cavojska</cp:lastModifiedBy>
  <dcterms:created xsi:type="dcterms:W3CDTF">2025-04-24T08:50:46Z</dcterms:created>
  <dcterms:modified xsi:type="dcterms:W3CDTF">2025-07-21T07:20:05Z</dcterms:modified>
</cp:coreProperties>
</file>